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600" windowHeight="8256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G4" i="8" l="1"/>
  <c r="G3" i="8"/>
  <c r="K126" i="1"/>
  <c r="N427" i="1"/>
  <c r="M427" i="1"/>
  <c r="N424" i="1"/>
  <c r="M424" i="1"/>
  <c r="N421" i="1"/>
  <c r="M421" i="1"/>
  <c r="N418" i="1"/>
  <c r="M418" i="1"/>
  <c r="N415" i="1"/>
  <c r="M415" i="1"/>
  <c r="N406" i="1"/>
  <c r="M406" i="1"/>
  <c r="N397" i="1"/>
  <c r="M397" i="1"/>
  <c r="N396" i="1"/>
  <c r="M396" i="1"/>
  <c r="N392" i="1"/>
  <c r="M392" i="1"/>
  <c r="N386" i="1"/>
  <c r="M386" i="1"/>
  <c r="N379" i="1"/>
  <c r="M379" i="1"/>
  <c r="N378" i="1"/>
  <c r="M378" i="1"/>
  <c r="N374" i="1"/>
  <c r="M374" i="1"/>
  <c r="N371" i="1"/>
  <c r="M371" i="1"/>
  <c r="N361" i="1"/>
  <c r="M361" i="1"/>
  <c r="N351" i="1"/>
  <c r="M351" i="1"/>
  <c r="N344" i="1"/>
  <c r="M344" i="1"/>
  <c r="N334" i="1"/>
  <c r="M334" i="1"/>
  <c r="N331" i="1"/>
  <c r="M331" i="1"/>
  <c r="N330" i="1"/>
  <c r="M330" i="1"/>
  <c r="N327" i="1"/>
  <c r="M327" i="1"/>
  <c r="N318" i="1"/>
  <c r="M318" i="1"/>
  <c r="N309" i="1"/>
  <c r="M309" i="1"/>
  <c r="N308" i="1"/>
  <c r="M308" i="1"/>
  <c r="N298" i="1"/>
  <c r="M298" i="1"/>
  <c r="N293" i="1"/>
  <c r="M293" i="1"/>
  <c r="N283" i="1"/>
  <c r="M283" i="1"/>
  <c r="N274" i="1"/>
  <c r="M274" i="1"/>
  <c r="N272" i="1"/>
  <c r="M272" i="1"/>
  <c r="N265" i="1"/>
  <c r="M265" i="1"/>
  <c r="N262" i="1"/>
  <c r="M262" i="1"/>
  <c r="N257" i="1"/>
  <c r="M257" i="1"/>
  <c r="N250" i="1"/>
  <c r="M250" i="1"/>
  <c r="N249" i="1"/>
  <c r="M249" i="1"/>
  <c r="N245" i="1"/>
  <c r="M245" i="1"/>
  <c r="N239" i="1"/>
  <c r="M239" i="1"/>
  <c r="N237" i="1"/>
  <c r="M237" i="1"/>
  <c r="N230" i="1"/>
  <c r="M230" i="1"/>
  <c r="N226" i="1"/>
  <c r="M226" i="1"/>
  <c r="N217" i="1"/>
  <c r="M217" i="1"/>
  <c r="N207" i="1"/>
  <c r="M207" i="1"/>
  <c r="N201" i="1"/>
  <c r="M201" i="1"/>
  <c r="N191" i="1"/>
  <c r="M191" i="1"/>
  <c r="N190" i="1"/>
  <c r="M190" i="1"/>
  <c r="N180" i="1"/>
  <c r="M180" i="1"/>
  <c r="N174" i="1"/>
  <c r="M174" i="1"/>
  <c r="N164" i="1"/>
  <c r="M164" i="1"/>
  <c r="N156" i="1"/>
  <c r="M156" i="1"/>
  <c r="N146" i="1"/>
  <c r="M146" i="1"/>
  <c r="N136" i="1"/>
  <c r="M136" i="1"/>
  <c r="N126" i="1"/>
  <c r="M126" i="1"/>
  <c r="N116" i="1"/>
  <c r="M116" i="1"/>
  <c r="N106" i="1"/>
  <c r="M106" i="1"/>
  <c r="N105" i="1"/>
  <c r="M105" i="1"/>
  <c r="N95" i="1"/>
  <c r="M95" i="1"/>
  <c r="N91" i="1"/>
  <c r="M91" i="1"/>
  <c r="N86" i="1"/>
  <c r="M86" i="1"/>
  <c r="N83" i="1"/>
  <c r="M83" i="1"/>
  <c r="N75" i="1"/>
  <c r="M75" i="1"/>
  <c r="N65" i="1"/>
  <c r="M65" i="1"/>
  <c r="N55" i="1"/>
  <c r="M55" i="1"/>
  <c r="N51" i="1"/>
  <c r="M51" i="1"/>
  <c r="N42" i="1"/>
  <c r="M42" i="1"/>
  <c r="N41" i="1"/>
  <c r="M41" i="1"/>
  <c r="N38" i="1"/>
  <c r="M38" i="1"/>
  <c r="N36" i="1"/>
  <c r="M36" i="1"/>
  <c r="N29" i="1"/>
  <c r="M29" i="1"/>
  <c r="N24" i="1"/>
  <c r="M24" i="1"/>
  <c r="N15" i="1"/>
  <c r="M15" i="1"/>
  <c r="N10" i="1"/>
  <c r="M10" i="1"/>
  <c r="N5" i="1"/>
  <c r="M5" i="1"/>
  <c r="L427" i="1"/>
  <c r="L424" i="1"/>
  <c r="L421" i="1"/>
  <c r="L418" i="1"/>
  <c r="L415" i="1"/>
  <c r="L406" i="1"/>
  <c r="L397" i="1"/>
  <c r="L396" i="1" s="1"/>
  <c r="L392" i="1"/>
  <c r="L386" i="1"/>
  <c r="L379" i="1"/>
  <c r="L378" i="1" s="1"/>
  <c r="L374" i="1"/>
  <c r="L371" i="1"/>
  <c r="L361" i="1"/>
  <c r="L351" i="1"/>
  <c r="L344" i="1"/>
  <c r="L334" i="1"/>
  <c r="L331" i="1"/>
  <c r="L330" i="1" s="1"/>
  <c r="L327" i="1"/>
  <c r="L318" i="1"/>
  <c r="L309" i="1"/>
  <c r="L308" i="1" s="1"/>
  <c r="L298" i="1"/>
  <c r="L293" i="1"/>
  <c r="L283" i="1"/>
  <c r="L274" i="1"/>
  <c r="L272" i="1"/>
  <c r="L265" i="1"/>
  <c r="L262" i="1"/>
  <c r="L257" i="1"/>
  <c r="L250" i="1"/>
  <c r="L249" i="1" s="1"/>
  <c r="L245" i="1"/>
  <c r="L239" i="1"/>
  <c r="L237" i="1"/>
  <c r="L230" i="1"/>
  <c r="L226" i="1"/>
  <c r="L217" i="1"/>
  <c r="L207" i="1"/>
  <c r="L201" i="1"/>
  <c r="L191" i="1"/>
  <c r="L190" i="1" s="1"/>
  <c r="L180" i="1"/>
  <c r="L174" i="1"/>
  <c r="L164" i="1"/>
  <c r="L156" i="1"/>
  <c r="L146" i="1"/>
  <c r="L136" i="1"/>
  <c r="L126" i="1"/>
  <c r="L116" i="1"/>
  <c r="L106" i="1"/>
  <c r="L105" i="1" s="1"/>
  <c r="L95" i="1"/>
  <c r="L91" i="1"/>
  <c r="L86" i="1"/>
  <c r="L83" i="1"/>
  <c r="L75" i="1"/>
  <c r="L65" i="1"/>
  <c r="L55" i="1"/>
  <c r="L51" i="1"/>
  <c r="L42" i="1"/>
  <c r="L41" i="1" s="1"/>
  <c r="L38" i="1"/>
  <c r="L36" i="1"/>
  <c r="L29" i="1"/>
  <c r="L24" i="1"/>
  <c r="L15" i="1"/>
  <c r="L10" i="1"/>
  <c r="L5" i="1"/>
  <c r="K5" i="1"/>
  <c r="K10" i="1"/>
  <c r="K15" i="1"/>
  <c r="K24" i="1"/>
  <c r="K29" i="1"/>
  <c r="K36" i="1"/>
  <c r="K38" i="1"/>
  <c r="K42" i="1"/>
  <c r="K41" i="1" s="1"/>
  <c r="K51" i="1"/>
  <c r="K55" i="1"/>
  <c r="K65" i="1"/>
  <c r="K75" i="1"/>
  <c r="K83" i="1"/>
  <c r="K86" i="1"/>
  <c r="K91" i="1"/>
  <c r="K95" i="1"/>
  <c r="K106" i="1"/>
  <c r="K105" i="1" s="1"/>
  <c r="K116" i="1"/>
  <c r="K136" i="1"/>
  <c r="K146" i="1"/>
  <c r="K156" i="1"/>
  <c r="K164" i="1"/>
  <c r="K174" i="1"/>
  <c r="K180" i="1"/>
  <c r="K191" i="1"/>
  <c r="K190" i="1" s="1"/>
  <c r="K201" i="1"/>
  <c r="K207" i="1"/>
  <c r="K217" i="1"/>
  <c r="K226" i="1"/>
  <c r="K230" i="1"/>
  <c r="K237" i="1"/>
  <c r="K239" i="1"/>
  <c r="K245" i="1"/>
  <c r="K250" i="1"/>
  <c r="K257" i="1"/>
  <c r="K262" i="1"/>
  <c r="K265" i="1"/>
  <c r="K272" i="1"/>
  <c r="K274" i="1"/>
  <c r="K283" i="1"/>
  <c r="K249" i="1" s="1"/>
  <c r="K293" i="1"/>
  <c r="K298" i="1"/>
  <c r="K309" i="1"/>
  <c r="K308" i="1" s="1"/>
  <c r="K318" i="1"/>
  <c r="K327" i="1"/>
  <c r="K331" i="1"/>
  <c r="K334" i="1"/>
  <c r="K344" i="1"/>
  <c r="K351" i="1"/>
  <c r="K361" i="1"/>
  <c r="K371" i="1"/>
  <c r="K374" i="1"/>
  <c r="K330" i="1" s="1"/>
  <c r="K379" i="1"/>
  <c r="K378" i="1" s="1"/>
  <c r="K386" i="1"/>
  <c r="K392" i="1"/>
  <c r="K397" i="1"/>
  <c r="K406" i="1"/>
  <c r="K415" i="1"/>
  <c r="K421" i="1"/>
  <c r="K396" i="1" s="1"/>
  <c r="K424" i="1"/>
  <c r="K427" i="1"/>
  <c r="K418" i="1"/>
  <c r="I221" i="1"/>
  <c r="I182" i="1"/>
  <c r="J182" i="1"/>
  <c r="O182" i="1" s="1"/>
  <c r="I170" i="1"/>
  <c r="I166" i="1"/>
  <c r="J166" i="1"/>
  <c r="I138" i="1"/>
  <c r="I137" i="1"/>
  <c r="J137" i="1" s="1"/>
  <c r="I111" i="1"/>
  <c r="J222" i="1"/>
  <c r="J221" i="1"/>
  <c r="J218" i="1"/>
  <c r="J176" i="1"/>
  <c r="J170" i="1"/>
  <c r="J169" i="1"/>
  <c r="J165" i="1"/>
  <c r="J143" i="1"/>
  <c r="J138" i="1"/>
  <c r="J127" i="1"/>
  <c r="J114" i="1"/>
  <c r="J111" i="1"/>
  <c r="J108" i="1"/>
  <c r="E35" i="5"/>
  <c r="E34" i="5"/>
  <c r="E33" i="5"/>
  <c r="E32" i="5"/>
  <c r="E30" i="5"/>
  <c r="E29" i="5"/>
  <c r="E28" i="5"/>
  <c r="E27" i="5"/>
  <c r="E26" i="5"/>
  <c r="E25" i="5"/>
  <c r="E24" i="5"/>
  <c r="E23" i="5"/>
  <c r="E22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E5" i="5"/>
  <c r="E6" i="8"/>
  <c r="E5" i="8"/>
  <c r="E11" i="4"/>
  <c r="H11" i="4" s="1"/>
  <c r="E10" i="4"/>
  <c r="H10" i="4"/>
  <c r="E9" i="4"/>
  <c r="H9" i="4" s="1"/>
  <c r="E8" i="4"/>
  <c r="H8" i="4" s="1"/>
  <c r="E7" i="4"/>
  <c r="H7" i="4" s="1"/>
  <c r="E6" i="4"/>
  <c r="H6" i="4"/>
  <c r="E5" i="4"/>
  <c r="H5" i="4" s="1"/>
  <c r="E4" i="4"/>
  <c r="E3" i="4" s="1"/>
  <c r="G3" i="4"/>
  <c r="F3" i="4"/>
  <c r="D3" i="4"/>
  <c r="C3" i="4"/>
  <c r="H4" i="4"/>
  <c r="J157" i="1"/>
  <c r="J151" i="1"/>
  <c r="J147" i="1"/>
  <c r="J134" i="1"/>
  <c r="J131" i="1"/>
  <c r="J130" i="1"/>
  <c r="J128" i="1"/>
  <c r="J125" i="1"/>
  <c r="J118" i="1"/>
  <c r="H35" i="5"/>
  <c r="H34" i="5"/>
  <c r="H33" i="5"/>
  <c r="H32" i="5"/>
  <c r="H31" i="5"/>
  <c r="G31" i="5"/>
  <c r="F31" i="5"/>
  <c r="E31" i="5"/>
  <c r="D31" i="5"/>
  <c r="C31" i="5"/>
  <c r="H30" i="5"/>
  <c r="H29" i="5"/>
  <c r="H28" i="5"/>
  <c r="H27" i="5"/>
  <c r="H26" i="5"/>
  <c r="H25" i="5"/>
  <c r="H24" i="5"/>
  <c r="H23" i="5"/>
  <c r="H22" i="5"/>
  <c r="H21" i="5" s="1"/>
  <c r="G21" i="5"/>
  <c r="F21" i="5"/>
  <c r="E21" i="5"/>
  <c r="D21" i="5"/>
  <c r="C21" i="5"/>
  <c r="H20" i="5"/>
  <c r="H19" i="5"/>
  <c r="H18" i="5"/>
  <c r="H17" i="5"/>
  <c r="H16" i="5"/>
  <c r="H15" i="5"/>
  <c r="H14" i="5"/>
  <c r="G13" i="5"/>
  <c r="F13" i="5"/>
  <c r="E13" i="5"/>
  <c r="D13" i="5"/>
  <c r="C13" i="5"/>
  <c r="H12" i="5"/>
  <c r="H11" i="5"/>
  <c r="H10" i="5"/>
  <c r="H9" i="5"/>
  <c r="H8" i="5"/>
  <c r="H7" i="5"/>
  <c r="H6" i="5"/>
  <c r="H5" i="5"/>
  <c r="G4" i="5"/>
  <c r="F4" i="5"/>
  <c r="F3" i="5" s="1"/>
  <c r="E4" i="5"/>
  <c r="E3" i="5" s="1"/>
  <c r="D4" i="5"/>
  <c r="D3" i="5" s="1"/>
  <c r="C4" i="5"/>
  <c r="G3" i="5"/>
  <c r="C3" i="5"/>
  <c r="E8" i="8"/>
  <c r="H8" i="8"/>
  <c r="E7" i="8"/>
  <c r="H7" i="8"/>
  <c r="H6" i="8"/>
  <c r="H5" i="8"/>
  <c r="E4" i="8"/>
  <c r="H4" i="8"/>
  <c r="F3" i="8"/>
  <c r="D3" i="8"/>
  <c r="C3" i="8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9" i="6"/>
  <c r="H69" i="6" s="1"/>
  <c r="G68" i="6"/>
  <c r="F68" i="6"/>
  <c r="E68" i="6"/>
  <c r="D68" i="6"/>
  <c r="C68" i="6"/>
  <c r="E67" i="6"/>
  <c r="H67" i="6"/>
  <c r="E66" i="6"/>
  <c r="H66" i="6"/>
  <c r="E65" i="6"/>
  <c r="H65" i="6"/>
  <c r="H64" i="6" s="1"/>
  <c r="G64" i="6"/>
  <c r="F64" i="6"/>
  <c r="E64" i="6"/>
  <c r="D64" i="6"/>
  <c r="C64" i="6"/>
  <c r="E63" i="6"/>
  <c r="H63" i="6"/>
  <c r="E62" i="6"/>
  <c r="H62" i="6"/>
  <c r="E61" i="6"/>
  <c r="H61" i="6"/>
  <c r="E60" i="6"/>
  <c r="H60" i="6"/>
  <c r="E59" i="6"/>
  <c r="H59" i="6"/>
  <c r="E58" i="6"/>
  <c r="H58" i="6"/>
  <c r="E57" i="6"/>
  <c r="H57" i="6"/>
  <c r="H56" i="6" s="1"/>
  <c r="G56" i="6"/>
  <c r="F56" i="6"/>
  <c r="E56" i="6"/>
  <c r="D56" i="6"/>
  <c r="C56" i="6"/>
  <c r="E55" i="6"/>
  <c r="H55" i="6"/>
  <c r="E54" i="6"/>
  <c r="E53" i="6"/>
  <c r="H53" i="6" s="1"/>
  <c r="G52" i="6"/>
  <c r="F52" i="6"/>
  <c r="E52" i="6"/>
  <c r="D52" i="6"/>
  <c r="C52" i="6"/>
  <c r="E51" i="6"/>
  <c r="H51" i="6"/>
  <c r="E50" i="6"/>
  <c r="H50" i="6"/>
  <c r="E49" i="6"/>
  <c r="H49" i="6"/>
  <c r="E48" i="6"/>
  <c r="H48" i="6"/>
  <c r="E47" i="6"/>
  <c r="H47" i="6"/>
  <c r="E46" i="6"/>
  <c r="H46" i="6"/>
  <c r="E45" i="6"/>
  <c r="H45" i="6"/>
  <c r="E44" i="6"/>
  <c r="E43" i="6"/>
  <c r="G42" i="6"/>
  <c r="F42" i="6"/>
  <c r="D42" i="6"/>
  <c r="C42" i="6"/>
  <c r="E41" i="6"/>
  <c r="H41" i="6"/>
  <c r="E40" i="6"/>
  <c r="H40" i="6"/>
  <c r="E39" i="6"/>
  <c r="H39" i="6"/>
  <c r="E38" i="6"/>
  <c r="H38" i="6"/>
  <c r="E37" i="6"/>
  <c r="H37" i="6"/>
  <c r="E36" i="6"/>
  <c r="H36" i="6"/>
  <c r="E35" i="6"/>
  <c r="H35" i="6"/>
  <c r="E34" i="6"/>
  <c r="H34" i="6"/>
  <c r="E33" i="6"/>
  <c r="H33" i="6"/>
  <c r="H32" i="6" s="1"/>
  <c r="G32" i="6"/>
  <c r="F32" i="6"/>
  <c r="E32" i="6"/>
  <c r="D32" i="6"/>
  <c r="C32" i="6"/>
  <c r="E31" i="6"/>
  <c r="E30" i="6"/>
  <c r="H30" i="6" s="1"/>
  <c r="E29" i="6"/>
  <c r="H29" i="6" s="1"/>
  <c r="E28" i="6"/>
  <c r="E27" i="6"/>
  <c r="E26" i="6"/>
  <c r="E25" i="6"/>
  <c r="E24" i="6"/>
  <c r="E23" i="6"/>
  <c r="G22" i="6"/>
  <c r="F22" i="6"/>
  <c r="D22" i="6"/>
  <c r="D4" i="6"/>
  <c r="D12" i="6"/>
  <c r="D3" i="6" s="1"/>
  <c r="C22" i="6"/>
  <c r="E21" i="6"/>
  <c r="H21" i="6"/>
  <c r="E20" i="6"/>
  <c r="H20" i="6"/>
  <c r="E19" i="6"/>
  <c r="E18" i="6"/>
  <c r="H18" i="6" s="1"/>
  <c r="E17" i="6"/>
  <c r="H17" i="6" s="1"/>
  <c r="E16" i="6"/>
  <c r="E15" i="6"/>
  <c r="H15" i="6"/>
  <c r="E14" i="6"/>
  <c r="H14" i="6"/>
  <c r="E13" i="6"/>
  <c r="H13" i="6"/>
  <c r="G12" i="6"/>
  <c r="F12" i="6"/>
  <c r="C12" i="6"/>
  <c r="E11" i="6"/>
  <c r="H11" i="6" s="1"/>
  <c r="E10" i="6"/>
  <c r="E9" i="6"/>
  <c r="H9" i="6"/>
  <c r="E8" i="6"/>
  <c r="H8" i="6"/>
  <c r="E7" i="6"/>
  <c r="H7" i="6"/>
  <c r="E6" i="6"/>
  <c r="E5" i="6"/>
  <c r="H5" i="6" s="1"/>
  <c r="G4" i="6"/>
  <c r="G3" i="6" s="1"/>
  <c r="F4" i="6"/>
  <c r="C4" i="6"/>
  <c r="C3" i="6"/>
  <c r="O118" i="1"/>
  <c r="O125" i="1"/>
  <c r="O128" i="1"/>
  <c r="O131" i="1"/>
  <c r="O130" i="1"/>
  <c r="O134" i="1"/>
  <c r="O147" i="1"/>
  <c r="O151" i="1"/>
  <c r="O157" i="1"/>
  <c r="N4" i="1"/>
  <c r="I116" i="1"/>
  <c r="I126" i="1"/>
  <c r="I146" i="1"/>
  <c r="I156" i="1"/>
  <c r="I180" i="1"/>
  <c r="J428" i="1"/>
  <c r="O428" i="1" s="1"/>
  <c r="O427" i="1" s="1"/>
  <c r="I427" i="1"/>
  <c r="H427" i="1"/>
  <c r="J426" i="1"/>
  <c r="O426" i="1"/>
  <c r="J425" i="1"/>
  <c r="O425" i="1"/>
  <c r="J424" i="1"/>
  <c r="I424" i="1"/>
  <c r="H424" i="1"/>
  <c r="J423" i="1"/>
  <c r="O423" i="1" s="1"/>
  <c r="J422" i="1"/>
  <c r="O422" i="1" s="1"/>
  <c r="I421" i="1"/>
  <c r="H421" i="1"/>
  <c r="J420" i="1"/>
  <c r="O420" i="1"/>
  <c r="J419" i="1"/>
  <c r="O419" i="1"/>
  <c r="O418" i="1" s="1"/>
  <c r="I418" i="1"/>
  <c r="H418" i="1"/>
  <c r="J417" i="1"/>
  <c r="O417" i="1" s="1"/>
  <c r="J416" i="1"/>
  <c r="O416" i="1" s="1"/>
  <c r="J415" i="1"/>
  <c r="I415" i="1"/>
  <c r="H415" i="1"/>
  <c r="J414" i="1"/>
  <c r="O414" i="1"/>
  <c r="J413" i="1"/>
  <c r="O413" i="1"/>
  <c r="J412" i="1"/>
  <c r="O412" i="1"/>
  <c r="J411" i="1"/>
  <c r="O411" i="1"/>
  <c r="J410" i="1"/>
  <c r="O410" i="1"/>
  <c r="J409" i="1"/>
  <c r="O409" i="1"/>
  <c r="J408" i="1"/>
  <c r="O408" i="1"/>
  <c r="J407" i="1"/>
  <c r="O407" i="1"/>
  <c r="J406" i="1"/>
  <c r="I406" i="1"/>
  <c r="H406" i="1"/>
  <c r="J405" i="1"/>
  <c r="O405" i="1" s="1"/>
  <c r="J404" i="1"/>
  <c r="O404" i="1" s="1"/>
  <c r="J403" i="1"/>
  <c r="O403" i="1" s="1"/>
  <c r="J402" i="1"/>
  <c r="O402" i="1" s="1"/>
  <c r="J401" i="1"/>
  <c r="O401" i="1" s="1"/>
  <c r="J400" i="1"/>
  <c r="O400" i="1" s="1"/>
  <c r="J399" i="1"/>
  <c r="O399" i="1" s="1"/>
  <c r="J398" i="1"/>
  <c r="I397" i="1"/>
  <c r="I396" i="1"/>
  <c r="H397" i="1"/>
  <c r="H396" i="1"/>
  <c r="J395" i="1"/>
  <c r="O395" i="1"/>
  <c r="J394" i="1"/>
  <c r="O394" i="1"/>
  <c r="J393" i="1"/>
  <c r="J392" i="1"/>
  <c r="I392" i="1"/>
  <c r="H392" i="1"/>
  <c r="J391" i="1"/>
  <c r="O391" i="1"/>
  <c r="J390" i="1"/>
  <c r="O390" i="1"/>
  <c r="J389" i="1"/>
  <c r="O389" i="1"/>
  <c r="J388" i="1"/>
  <c r="O388" i="1"/>
  <c r="J387" i="1"/>
  <c r="O387" i="1"/>
  <c r="J386" i="1"/>
  <c r="I386" i="1"/>
  <c r="H386" i="1"/>
  <c r="J385" i="1"/>
  <c r="O385" i="1" s="1"/>
  <c r="J384" i="1"/>
  <c r="O384" i="1" s="1"/>
  <c r="J383" i="1"/>
  <c r="O383" i="1" s="1"/>
  <c r="J382" i="1"/>
  <c r="O382" i="1" s="1"/>
  <c r="J381" i="1"/>
  <c r="O381" i="1" s="1"/>
  <c r="J380" i="1"/>
  <c r="I379" i="1"/>
  <c r="H379" i="1"/>
  <c r="H378" i="1" s="1"/>
  <c r="J377" i="1"/>
  <c r="O377" i="1" s="1"/>
  <c r="J376" i="1"/>
  <c r="O376" i="1" s="1"/>
  <c r="J375" i="1"/>
  <c r="O375" i="1" s="1"/>
  <c r="O374" i="1" s="1"/>
  <c r="I374" i="1"/>
  <c r="H374" i="1"/>
  <c r="J373" i="1"/>
  <c r="O373" i="1" s="1"/>
  <c r="J372" i="1"/>
  <c r="I371" i="1"/>
  <c r="H371" i="1"/>
  <c r="J370" i="1"/>
  <c r="O370" i="1"/>
  <c r="J369" i="1"/>
  <c r="O369" i="1"/>
  <c r="J368" i="1"/>
  <c r="O368" i="1"/>
  <c r="J367" i="1"/>
  <c r="O367" i="1"/>
  <c r="J366" i="1"/>
  <c r="O366" i="1"/>
  <c r="J365" i="1"/>
  <c r="O365" i="1"/>
  <c r="J364" i="1"/>
  <c r="O364" i="1"/>
  <c r="J363" i="1"/>
  <c r="O363" i="1"/>
  <c r="J362" i="1"/>
  <c r="I361" i="1"/>
  <c r="H361" i="1"/>
  <c r="J360" i="1"/>
  <c r="O360" i="1" s="1"/>
  <c r="J359" i="1"/>
  <c r="O359" i="1" s="1"/>
  <c r="J358" i="1"/>
  <c r="O358" i="1" s="1"/>
  <c r="J357" i="1"/>
  <c r="O357" i="1" s="1"/>
  <c r="J356" i="1"/>
  <c r="O356" i="1" s="1"/>
  <c r="J355" i="1"/>
  <c r="O355" i="1" s="1"/>
  <c r="J354" i="1"/>
  <c r="O354" i="1" s="1"/>
  <c r="J353" i="1"/>
  <c r="O353" i="1" s="1"/>
  <c r="J352" i="1"/>
  <c r="O352" i="1" s="1"/>
  <c r="O351" i="1" s="1"/>
  <c r="I351" i="1"/>
  <c r="H351" i="1"/>
  <c r="J350" i="1"/>
  <c r="O350" i="1"/>
  <c r="J349" i="1"/>
  <c r="O349" i="1"/>
  <c r="J348" i="1"/>
  <c r="O348" i="1"/>
  <c r="J347" i="1"/>
  <c r="O347" i="1"/>
  <c r="J346" i="1"/>
  <c r="O346" i="1"/>
  <c r="J345" i="1"/>
  <c r="O345" i="1"/>
  <c r="I344" i="1"/>
  <c r="H344" i="1"/>
  <c r="J343" i="1"/>
  <c r="O343" i="1"/>
  <c r="J342" i="1"/>
  <c r="O342" i="1"/>
  <c r="J341" i="1"/>
  <c r="O341" i="1"/>
  <c r="J340" i="1"/>
  <c r="O340" i="1"/>
  <c r="J339" i="1"/>
  <c r="O339" i="1"/>
  <c r="J338" i="1"/>
  <c r="O338" i="1"/>
  <c r="J337" i="1"/>
  <c r="O337" i="1"/>
  <c r="J336" i="1"/>
  <c r="O336" i="1"/>
  <c r="J335" i="1"/>
  <c r="O335" i="1"/>
  <c r="I334" i="1"/>
  <c r="H334" i="1"/>
  <c r="J333" i="1"/>
  <c r="O333" i="1"/>
  <c r="J332" i="1"/>
  <c r="O332" i="1"/>
  <c r="O331" i="1" s="1"/>
  <c r="J331" i="1"/>
  <c r="I331" i="1"/>
  <c r="I330" i="1"/>
  <c r="H331" i="1"/>
  <c r="H330" i="1"/>
  <c r="J329" i="1"/>
  <c r="O329" i="1"/>
  <c r="J328" i="1"/>
  <c r="O328" i="1"/>
  <c r="J327" i="1"/>
  <c r="I327" i="1"/>
  <c r="H327" i="1"/>
  <c r="J326" i="1"/>
  <c r="O326" i="1" s="1"/>
  <c r="J325" i="1"/>
  <c r="O325" i="1" s="1"/>
  <c r="J324" i="1"/>
  <c r="O324" i="1" s="1"/>
  <c r="J323" i="1"/>
  <c r="O323" i="1" s="1"/>
  <c r="J322" i="1"/>
  <c r="O322" i="1" s="1"/>
  <c r="J321" i="1"/>
  <c r="O321" i="1" s="1"/>
  <c r="J320" i="1"/>
  <c r="O320" i="1" s="1"/>
  <c r="J319" i="1"/>
  <c r="I318" i="1"/>
  <c r="H318" i="1"/>
  <c r="J317" i="1"/>
  <c r="O317" i="1"/>
  <c r="J316" i="1"/>
  <c r="O316" i="1"/>
  <c r="J315" i="1"/>
  <c r="O315" i="1"/>
  <c r="J314" i="1"/>
  <c r="O314" i="1"/>
  <c r="J313" i="1"/>
  <c r="O313" i="1"/>
  <c r="J312" i="1"/>
  <c r="O312" i="1"/>
  <c r="J311" i="1"/>
  <c r="O311" i="1"/>
  <c r="J310" i="1"/>
  <c r="O310" i="1"/>
  <c r="I309" i="1"/>
  <c r="H309" i="1"/>
  <c r="H308" i="1" s="1"/>
  <c r="I308" i="1"/>
  <c r="J307" i="1"/>
  <c r="O307" i="1" s="1"/>
  <c r="J306" i="1"/>
  <c r="O306" i="1" s="1"/>
  <c r="J305" i="1"/>
  <c r="J304" i="1"/>
  <c r="O304" i="1"/>
  <c r="J303" i="1"/>
  <c r="O303" i="1"/>
  <c r="J302" i="1"/>
  <c r="O302" i="1"/>
  <c r="J301" i="1"/>
  <c r="O301" i="1"/>
  <c r="J300" i="1"/>
  <c r="O300" i="1"/>
  <c r="J299" i="1"/>
  <c r="O299" i="1"/>
  <c r="I298" i="1"/>
  <c r="H298" i="1"/>
  <c r="J297" i="1"/>
  <c r="O297" i="1"/>
  <c r="J296" i="1"/>
  <c r="O296" i="1"/>
  <c r="J295" i="1"/>
  <c r="O295" i="1"/>
  <c r="J294" i="1"/>
  <c r="O294" i="1"/>
  <c r="O293" i="1"/>
  <c r="I293" i="1"/>
  <c r="H293" i="1"/>
  <c r="J292" i="1"/>
  <c r="O292" i="1"/>
  <c r="J291" i="1"/>
  <c r="O291" i="1"/>
  <c r="J290" i="1"/>
  <c r="O290" i="1"/>
  <c r="J289" i="1"/>
  <c r="O289" i="1"/>
  <c r="J288" i="1"/>
  <c r="O288" i="1"/>
  <c r="J287" i="1"/>
  <c r="O287" i="1"/>
  <c r="J286" i="1"/>
  <c r="O286" i="1"/>
  <c r="J285" i="1"/>
  <c r="O285" i="1"/>
  <c r="J284" i="1"/>
  <c r="O284" i="1"/>
  <c r="J283" i="1"/>
  <c r="I283" i="1"/>
  <c r="H283" i="1"/>
  <c r="J282" i="1"/>
  <c r="O282" i="1" s="1"/>
  <c r="J281" i="1"/>
  <c r="O281" i="1"/>
  <c r="J280" i="1"/>
  <c r="O280" i="1"/>
  <c r="J279" i="1"/>
  <c r="O279" i="1"/>
  <c r="J278" i="1"/>
  <c r="O278" i="1"/>
  <c r="J277" i="1"/>
  <c r="O277" i="1"/>
  <c r="J276" i="1"/>
  <c r="O276" i="1"/>
  <c r="J275" i="1"/>
  <c r="O275" i="1"/>
  <c r="O274" i="1" s="1"/>
  <c r="I274" i="1"/>
  <c r="H274" i="1"/>
  <c r="J273" i="1"/>
  <c r="O273" i="1" s="1"/>
  <c r="O272" i="1" s="1"/>
  <c r="I272" i="1"/>
  <c r="H272" i="1"/>
  <c r="J271" i="1"/>
  <c r="O271" i="1"/>
  <c r="J270" i="1"/>
  <c r="O270" i="1"/>
  <c r="J269" i="1"/>
  <c r="O269" i="1"/>
  <c r="J268" i="1"/>
  <c r="O268" i="1"/>
  <c r="J267" i="1"/>
  <c r="O267" i="1"/>
  <c r="J266" i="1"/>
  <c r="O266" i="1"/>
  <c r="O265" i="1" s="1"/>
  <c r="I265" i="1"/>
  <c r="H265" i="1"/>
  <c r="J264" i="1"/>
  <c r="O264" i="1" s="1"/>
  <c r="J263" i="1"/>
  <c r="O263" i="1" s="1"/>
  <c r="O262" i="1" s="1"/>
  <c r="J262" i="1"/>
  <c r="I262" i="1"/>
  <c r="H262" i="1"/>
  <c r="J261" i="1"/>
  <c r="O261" i="1"/>
  <c r="J260" i="1"/>
  <c r="O259" i="1"/>
  <c r="J259" i="1"/>
  <c r="J258" i="1"/>
  <c r="J257" i="1" s="1"/>
  <c r="I257" i="1"/>
  <c r="H257" i="1"/>
  <c r="J256" i="1"/>
  <c r="J255" i="1"/>
  <c r="O255" i="1"/>
  <c r="J254" i="1"/>
  <c r="O254" i="1"/>
  <c r="J253" i="1"/>
  <c r="O253" i="1"/>
  <c r="J252" i="1"/>
  <c r="O252" i="1"/>
  <c r="J251" i="1"/>
  <c r="O251" i="1"/>
  <c r="I250" i="1"/>
  <c r="H250" i="1"/>
  <c r="H249" i="1" s="1"/>
  <c r="J248" i="1"/>
  <c r="O248" i="1" s="1"/>
  <c r="J247" i="1"/>
  <c r="O247" i="1" s="1"/>
  <c r="J246" i="1"/>
  <c r="O246" i="1" s="1"/>
  <c r="I245" i="1"/>
  <c r="H245" i="1"/>
  <c r="J244" i="1"/>
  <c r="O244" i="1"/>
  <c r="J243" i="1"/>
  <c r="O243" i="1" s="1"/>
  <c r="J242" i="1"/>
  <c r="O242" i="1" s="1"/>
  <c r="J241" i="1"/>
  <c r="O241" i="1" s="1"/>
  <c r="J240" i="1"/>
  <c r="O240" i="1" s="1"/>
  <c r="I239" i="1"/>
  <c r="H239" i="1"/>
  <c r="J238" i="1"/>
  <c r="O238" i="1" s="1"/>
  <c r="O237" i="1" s="1"/>
  <c r="I237" i="1"/>
  <c r="H237" i="1"/>
  <c r="J236" i="1"/>
  <c r="O236" i="1"/>
  <c r="J235" i="1"/>
  <c r="O235" i="1"/>
  <c r="J234" i="1"/>
  <c r="O234" i="1"/>
  <c r="J233" i="1"/>
  <c r="O233" i="1"/>
  <c r="J232" i="1"/>
  <c r="O232" i="1"/>
  <c r="J231" i="1"/>
  <c r="O231" i="1"/>
  <c r="J230" i="1"/>
  <c r="I230" i="1"/>
  <c r="H230" i="1"/>
  <c r="J229" i="1"/>
  <c r="O229" i="1" s="1"/>
  <c r="J228" i="1"/>
  <c r="O228" i="1" s="1"/>
  <c r="J227" i="1"/>
  <c r="O227" i="1" s="1"/>
  <c r="O226" i="1" s="1"/>
  <c r="J226" i="1"/>
  <c r="I226" i="1"/>
  <c r="H226" i="1"/>
  <c r="J225" i="1"/>
  <c r="O225" i="1"/>
  <c r="J224" i="1"/>
  <c r="O224" i="1"/>
  <c r="J223" i="1"/>
  <c r="O223" i="1"/>
  <c r="O222" i="1"/>
  <c r="O221" i="1"/>
  <c r="J220" i="1"/>
  <c r="O220" i="1"/>
  <c r="J219" i="1"/>
  <c r="O219" i="1"/>
  <c r="O218" i="1"/>
  <c r="O217" i="1"/>
  <c r="I217" i="1"/>
  <c r="H217" i="1"/>
  <c r="J216" i="1"/>
  <c r="O216" i="1"/>
  <c r="J215" i="1"/>
  <c r="O215" i="1"/>
  <c r="J214" i="1"/>
  <c r="O214" i="1"/>
  <c r="J213" i="1"/>
  <c r="O213" i="1"/>
  <c r="J212" i="1"/>
  <c r="O212" i="1"/>
  <c r="J211" i="1"/>
  <c r="O211" i="1"/>
  <c r="J210" i="1"/>
  <c r="O210" i="1"/>
  <c r="J209" i="1"/>
  <c r="O209" i="1"/>
  <c r="J208" i="1"/>
  <c r="O208" i="1"/>
  <c r="I207" i="1"/>
  <c r="H207" i="1"/>
  <c r="J206" i="1"/>
  <c r="O206" i="1"/>
  <c r="J205" i="1"/>
  <c r="O205" i="1"/>
  <c r="J204" i="1"/>
  <c r="O204" i="1"/>
  <c r="J203" i="1"/>
  <c r="O203" i="1"/>
  <c r="J202" i="1"/>
  <c r="O202" i="1"/>
  <c r="O201" i="1" s="1"/>
  <c r="I201" i="1"/>
  <c r="H201" i="1"/>
  <c r="J200" i="1"/>
  <c r="O200" i="1"/>
  <c r="J199" i="1"/>
  <c r="O199" i="1"/>
  <c r="J198" i="1"/>
  <c r="O198" i="1"/>
  <c r="J197" i="1"/>
  <c r="O197" i="1"/>
  <c r="J196" i="1"/>
  <c r="O196" i="1"/>
  <c r="J195" i="1"/>
  <c r="O195" i="1"/>
  <c r="J194" i="1"/>
  <c r="O194" i="1"/>
  <c r="J193" i="1"/>
  <c r="O193" i="1"/>
  <c r="J192" i="1"/>
  <c r="O192" i="1"/>
  <c r="O191" i="1" s="1"/>
  <c r="I191" i="1"/>
  <c r="I190" i="1" s="1"/>
  <c r="H191" i="1"/>
  <c r="H190" i="1"/>
  <c r="J189" i="1"/>
  <c r="O189" i="1"/>
  <c r="J188" i="1"/>
  <c r="O188" i="1"/>
  <c r="J187" i="1"/>
  <c r="O187" i="1"/>
  <c r="J186" i="1"/>
  <c r="O186" i="1"/>
  <c r="J185" i="1"/>
  <c r="O185" i="1"/>
  <c r="J184" i="1"/>
  <c r="O184" i="1"/>
  <c r="J183" i="1"/>
  <c r="O183" i="1"/>
  <c r="J181" i="1"/>
  <c r="H180" i="1"/>
  <c r="J179" i="1"/>
  <c r="O179" i="1"/>
  <c r="J178" i="1"/>
  <c r="O178" i="1"/>
  <c r="J177" i="1"/>
  <c r="O177" i="1"/>
  <c r="O176" i="1"/>
  <c r="J175" i="1"/>
  <c r="I174" i="1"/>
  <c r="H174" i="1"/>
  <c r="J173" i="1"/>
  <c r="O173" i="1"/>
  <c r="J172" i="1"/>
  <c r="O172" i="1"/>
  <c r="J171" i="1"/>
  <c r="O171" i="1"/>
  <c r="O169" i="1"/>
  <c r="J168" i="1"/>
  <c r="O168" i="1" s="1"/>
  <c r="J167" i="1"/>
  <c r="O167" i="1" s="1"/>
  <c r="I164" i="1"/>
  <c r="H164" i="1"/>
  <c r="J163" i="1"/>
  <c r="O163" i="1" s="1"/>
  <c r="J162" i="1"/>
  <c r="O162" i="1" s="1"/>
  <c r="J161" i="1"/>
  <c r="O161" i="1" s="1"/>
  <c r="J160" i="1"/>
  <c r="O160" i="1" s="1"/>
  <c r="J159" i="1"/>
  <c r="O159" i="1" s="1"/>
  <c r="O156" i="1" s="1"/>
  <c r="J158" i="1"/>
  <c r="H156" i="1"/>
  <c r="J155" i="1"/>
  <c r="J154" i="1"/>
  <c r="J153" i="1"/>
  <c r="J152" i="1"/>
  <c r="O152" i="1"/>
  <c r="J150" i="1"/>
  <c r="O150" i="1"/>
  <c r="J149" i="1"/>
  <c r="O149" i="1"/>
  <c r="J148" i="1"/>
  <c r="H146" i="1"/>
  <c r="J145" i="1"/>
  <c r="O145" i="1"/>
  <c r="J144" i="1"/>
  <c r="O144" i="1"/>
  <c r="O143" i="1"/>
  <c r="J142" i="1"/>
  <c r="O142" i="1"/>
  <c r="J141" i="1"/>
  <c r="O141" i="1"/>
  <c r="J140" i="1"/>
  <c r="O140" i="1"/>
  <c r="J139" i="1"/>
  <c r="O139" i="1"/>
  <c r="I136" i="1"/>
  <c r="H136" i="1"/>
  <c r="J135" i="1"/>
  <c r="O135" i="1"/>
  <c r="J133" i="1"/>
  <c r="O133" i="1"/>
  <c r="J132" i="1"/>
  <c r="J129" i="1"/>
  <c r="O129" i="1" s="1"/>
  <c r="O126" i="1" s="1"/>
  <c r="H126" i="1"/>
  <c r="J124" i="1"/>
  <c r="O124" i="1"/>
  <c r="J123" i="1"/>
  <c r="O123" i="1" s="1"/>
  <c r="J122" i="1"/>
  <c r="O122" i="1" s="1"/>
  <c r="J121" i="1"/>
  <c r="O121" i="1"/>
  <c r="J120" i="1"/>
  <c r="O120" i="1"/>
  <c r="J119" i="1"/>
  <c r="J117" i="1"/>
  <c r="O117" i="1" s="1"/>
  <c r="H116" i="1"/>
  <c r="J115" i="1"/>
  <c r="O115" i="1" s="1"/>
  <c r="O114" i="1"/>
  <c r="J113" i="1"/>
  <c r="J112" i="1"/>
  <c r="O112" i="1" s="1"/>
  <c r="O106" i="1" s="1"/>
  <c r="J110" i="1"/>
  <c r="J109" i="1"/>
  <c r="O109" i="1"/>
  <c r="O108" i="1"/>
  <c r="J107" i="1"/>
  <c r="I106" i="1"/>
  <c r="H106" i="1"/>
  <c r="H105" i="1" s="1"/>
  <c r="J104" i="1"/>
  <c r="O104" i="1"/>
  <c r="J103" i="1"/>
  <c r="O103" i="1"/>
  <c r="J102" i="1"/>
  <c r="O102" i="1"/>
  <c r="J101" i="1"/>
  <c r="O101" i="1"/>
  <c r="J100" i="1"/>
  <c r="O100" i="1"/>
  <c r="J99" i="1"/>
  <c r="O99" i="1"/>
  <c r="J98" i="1"/>
  <c r="O98" i="1"/>
  <c r="J97" i="1"/>
  <c r="O97" i="1"/>
  <c r="J96" i="1"/>
  <c r="O96" i="1"/>
  <c r="I95" i="1"/>
  <c r="H95" i="1"/>
  <c r="J94" i="1"/>
  <c r="O94" i="1"/>
  <c r="J93" i="1"/>
  <c r="O93" i="1"/>
  <c r="J92" i="1"/>
  <c r="O92" i="1"/>
  <c r="O91" i="1" s="1"/>
  <c r="J91" i="1"/>
  <c r="I91" i="1"/>
  <c r="H91" i="1"/>
  <c r="J90" i="1"/>
  <c r="O90" i="1"/>
  <c r="J89" i="1"/>
  <c r="O89" i="1"/>
  <c r="J88" i="1"/>
  <c r="O88" i="1"/>
  <c r="J87" i="1"/>
  <c r="J86" i="1"/>
  <c r="I86" i="1"/>
  <c r="H86" i="1"/>
  <c r="J85" i="1"/>
  <c r="O85" i="1"/>
  <c r="J84" i="1"/>
  <c r="O84" i="1"/>
  <c r="J83" i="1"/>
  <c r="I83" i="1"/>
  <c r="H83" i="1"/>
  <c r="J82" i="1"/>
  <c r="O82" i="1" s="1"/>
  <c r="J81" i="1"/>
  <c r="O81" i="1" s="1"/>
  <c r="J80" i="1"/>
  <c r="O80" i="1" s="1"/>
  <c r="J79" i="1"/>
  <c r="O79" i="1" s="1"/>
  <c r="J78" i="1"/>
  <c r="O78" i="1" s="1"/>
  <c r="J77" i="1"/>
  <c r="O77" i="1" s="1"/>
  <c r="J76" i="1"/>
  <c r="O76" i="1" s="1"/>
  <c r="O75" i="1" s="1"/>
  <c r="I75" i="1"/>
  <c r="H75" i="1"/>
  <c r="J74" i="1"/>
  <c r="J73" i="1"/>
  <c r="J72" i="1"/>
  <c r="O72" i="1" s="1"/>
  <c r="J71" i="1"/>
  <c r="J70" i="1"/>
  <c r="O70" i="1" s="1"/>
  <c r="J69" i="1"/>
  <c r="O69" i="1" s="1"/>
  <c r="J68" i="1"/>
  <c r="O68" i="1" s="1"/>
  <c r="J67" i="1"/>
  <c r="O67" i="1" s="1"/>
  <c r="J66" i="1"/>
  <c r="O66" i="1" s="1"/>
  <c r="I65" i="1"/>
  <c r="H65" i="1"/>
  <c r="J64" i="1"/>
  <c r="O64" i="1" s="1"/>
  <c r="J63" i="1"/>
  <c r="O63" i="1" s="1"/>
  <c r="J62" i="1"/>
  <c r="O62" i="1" s="1"/>
  <c r="J61" i="1"/>
  <c r="O61" i="1" s="1"/>
  <c r="J60" i="1"/>
  <c r="O60" i="1" s="1"/>
  <c r="J59" i="1"/>
  <c r="O59" i="1" s="1"/>
  <c r="J58" i="1"/>
  <c r="O58" i="1" s="1"/>
  <c r="J57" i="1"/>
  <c r="O57" i="1" s="1"/>
  <c r="J56" i="1"/>
  <c r="O56" i="1" s="1"/>
  <c r="O55" i="1" s="1"/>
  <c r="I55" i="1"/>
  <c r="H55" i="1"/>
  <c r="J54" i="1"/>
  <c r="O54" i="1" s="1"/>
  <c r="J53" i="1"/>
  <c r="O53" i="1" s="1"/>
  <c r="J52" i="1"/>
  <c r="O52" i="1" s="1"/>
  <c r="I51" i="1"/>
  <c r="H51" i="1"/>
  <c r="J50" i="1"/>
  <c r="O50" i="1" s="1"/>
  <c r="J49" i="1"/>
  <c r="O49" i="1" s="1"/>
  <c r="J48" i="1"/>
  <c r="O48" i="1" s="1"/>
  <c r="J47" i="1"/>
  <c r="O47" i="1" s="1"/>
  <c r="J46" i="1"/>
  <c r="O46" i="1" s="1"/>
  <c r="J45" i="1"/>
  <c r="O45" i="1" s="1"/>
  <c r="J44" i="1"/>
  <c r="O44" i="1" s="1"/>
  <c r="J43" i="1"/>
  <c r="O43" i="1" s="1"/>
  <c r="I42" i="1"/>
  <c r="I41" i="1" s="1"/>
  <c r="H42" i="1"/>
  <c r="H41" i="1" s="1"/>
  <c r="J40" i="1"/>
  <c r="O40" i="1" s="1"/>
  <c r="J39" i="1"/>
  <c r="O39" i="1" s="1"/>
  <c r="J38" i="1"/>
  <c r="I38" i="1"/>
  <c r="H38" i="1"/>
  <c r="J37" i="1"/>
  <c r="M4" i="1"/>
  <c r="M3" i="1" s="1"/>
  <c r="I36" i="1"/>
  <c r="H36" i="1"/>
  <c r="J35" i="1"/>
  <c r="O35" i="1"/>
  <c r="J34" i="1"/>
  <c r="O34" i="1"/>
  <c r="J33" i="1"/>
  <c r="O33" i="1"/>
  <c r="J32" i="1"/>
  <c r="O32" i="1"/>
  <c r="J31" i="1"/>
  <c r="O31" i="1"/>
  <c r="J30" i="1"/>
  <c r="O30" i="1"/>
  <c r="J29" i="1"/>
  <c r="I29" i="1"/>
  <c r="H29" i="1"/>
  <c r="J28" i="1"/>
  <c r="O28" i="1" s="1"/>
  <c r="J27" i="1"/>
  <c r="O27" i="1" s="1"/>
  <c r="J26" i="1"/>
  <c r="O26" i="1" s="1"/>
  <c r="J25" i="1"/>
  <c r="O25" i="1" s="1"/>
  <c r="I24" i="1"/>
  <c r="H24" i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I15" i="1"/>
  <c r="H15" i="1"/>
  <c r="J14" i="1"/>
  <c r="O14" i="1"/>
  <c r="J13" i="1"/>
  <c r="O13" i="1"/>
  <c r="J12" i="1"/>
  <c r="O12" i="1"/>
  <c r="J11" i="1"/>
  <c r="I10" i="1"/>
  <c r="H10" i="1"/>
  <c r="J9" i="1"/>
  <c r="O9" i="1"/>
  <c r="J8" i="1"/>
  <c r="O8" i="1"/>
  <c r="J7" i="1"/>
  <c r="O7" i="1"/>
  <c r="J6" i="1"/>
  <c r="O6" i="1"/>
  <c r="O5" i="1" s="1"/>
  <c r="K4" i="1"/>
  <c r="K3" i="1" s="1"/>
  <c r="I5" i="1"/>
  <c r="I4" i="1"/>
  <c r="I3" i="1" s="1"/>
  <c r="H5" i="1"/>
  <c r="H4" i="1"/>
  <c r="H3" i="1" s="1"/>
  <c r="H4" i="5"/>
  <c r="H68" i="6"/>
  <c r="J272" i="1"/>
  <c r="O283" i="1"/>
  <c r="O309" i="1"/>
  <c r="O308" i="1" s="1"/>
  <c r="O327" i="1"/>
  <c r="O334" i="1"/>
  <c r="O344" i="1"/>
  <c r="O386" i="1"/>
  <c r="O406" i="1"/>
  <c r="O424" i="1"/>
  <c r="O415" i="1"/>
  <c r="H9" i="10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  <c r="H6" i="12"/>
  <c r="G6" i="12"/>
  <c r="F6" i="12"/>
  <c r="E6" i="12"/>
  <c r="D6" i="12"/>
  <c r="C6" i="12"/>
  <c r="H4" i="12"/>
  <c r="G4" i="12"/>
  <c r="F4" i="12"/>
  <c r="E4" i="12"/>
  <c r="D4" i="12"/>
  <c r="C4" i="12"/>
  <c r="H3" i="12"/>
  <c r="G3" i="12"/>
  <c r="F3" i="12"/>
  <c r="E3" i="12"/>
  <c r="D3" i="12"/>
  <c r="C3" i="12"/>
  <c r="H13" i="5"/>
  <c r="H3" i="5" s="1"/>
  <c r="F3" i="6"/>
  <c r="H54" i="6"/>
  <c r="H44" i="6"/>
  <c r="E42" i="6"/>
  <c r="H43" i="6"/>
  <c r="H42" i="6" s="1"/>
  <c r="H26" i="6"/>
  <c r="H23" i="6"/>
  <c r="H19" i="6"/>
  <c r="E12" i="6"/>
  <c r="H16" i="6"/>
  <c r="H12" i="6" s="1"/>
  <c r="H25" i="6"/>
  <c r="H10" i="6"/>
  <c r="H6" i="6"/>
  <c r="O260" i="1"/>
  <c r="O257" i="1" s="1"/>
  <c r="O258" i="1"/>
  <c r="O256" i="1"/>
  <c r="O250" i="1"/>
  <c r="O170" i="1"/>
  <c r="O166" i="1"/>
  <c r="O155" i="1"/>
  <c r="O154" i="1"/>
  <c r="O153" i="1"/>
  <c r="O138" i="1"/>
  <c r="O137" i="1"/>
  <c r="O136" i="1" s="1"/>
  <c r="O132" i="1"/>
  <c r="O119" i="1"/>
  <c r="O113" i="1"/>
  <c r="O111" i="1"/>
  <c r="O110" i="1"/>
  <c r="J106" i="1"/>
  <c r="J105" i="1" s="1"/>
  <c r="O107" i="1"/>
  <c r="O87" i="1"/>
  <c r="O86" i="1"/>
  <c r="O74" i="1"/>
  <c r="O73" i="1"/>
  <c r="O71" i="1"/>
  <c r="O37" i="1"/>
  <c r="O36" i="1" s="1"/>
  <c r="O11" i="1"/>
  <c r="O10" i="1" s="1"/>
  <c r="H3" i="8"/>
  <c r="E3" i="8"/>
  <c r="H52" i="6"/>
  <c r="H4" i="6"/>
  <c r="H31" i="6"/>
  <c r="H28" i="6"/>
  <c r="E22" i="6"/>
  <c r="H27" i="6"/>
  <c r="H24" i="6"/>
  <c r="H22" i="6" s="1"/>
  <c r="J10" i="1"/>
  <c r="J65" i="1"/>
  <c r="J75" i="1"/>
  <c r="O181" i="1"/>
  <c r="O180" i="1" s="1"/>
  <c r="J180" i="1"/>
  <c r="O319" i="1"/>
  <c r="O318" i="1"/>
  <c r="J318" i="1"/>
  <c r="O398" i="1"/>
  <c r="O397" i="1"/>
  <c r="J397" i="1"/>
  <c r="J396" i="1" s="1"/>
  <c r="J351" i="1"/>
  <c r="J274" i="1"/>
  <c r="J265" i="1"/>
  <c r="J5" i="1"/>
  <c r="J24" i="1"/>
  <c r="J36" i="1"/>
  <c r="O83" i="1"/>
  <c r="J95" i="1"/>
  <c r="I105" i="1"/>
  <c r="J116" i="1"/>
  <c r="O165" i="1"/>
  <c r="O164" i="1" s="1"/>
  <c r="J164" i="1"/>
  <c r="J191" i="1"/>
  <c r="J201" i="1"/>
  <c r="J207" i="1"/>
  <c r="J217" i="1"/>
  <c r="O230" i="1"/>
  <c r="J237" i="1"/>
  <c r="J239" i="1"/>
  <c r="J245" i="1"/>
  <c r="I249" i="1"/>
  <c r="O305" i="1"/>
  <c r="O298" i="1" s="1"/>
  <c r="J298" i="1"/>
  <c r="J309" i="1"/>
  <c r="J308" i="1"/>
  <c r="J334" i="1"/>
  <c r="O362" i="1"/>
  <c r="O361" i="1" s="1"/>
  <c r="O330" i="1" s="1"/>
  <c r="O372" i="1"/>
  <c r="O371" i="1"/>
  <c r="J361" i="1"/>
  <c r="J371" i="1"/>
  <c r="I378" i="1"/>
  <c r="O380" i="1"/>
  <c r="O379" i="1" s="1"/>
  <c r="O378" i="1" s="1"/>
  <c r="J379" i="1"/>
  <c r="J378" i="1" s="1"/>
  <c r="O175" i="1"/>
  <c r="O174" i="1" s="1"/>
  <c r="J174" i="1"/>
  <c r="O127" i="1"/>
  <c r="J126" i="1"/>
  <c r="O148" i="1"/>
  <c r="O146" i="1" s="1"/>
  <c r="J146" i="1"/>
  <c r="O158" i="1"/>
  <c r="J156" i="1"/>
  <c r="L4" i="1"/>
  <c r="L3" i="1" s="1"/>
  <c r="N3" i="1"/>
  <c r="J418" i="1"/>
  <c r="J421" i="1"/>
  <c r="J190" i="1"/>
  <c r="J4" i="1"/>
  <c r="O29" i="1"/>
  <c r="O95" i="1"/>
  <c r="J136" i="1"/>
  <c r="O207" i="1"/>
  <c r="J250" i="1"/>
  <c r="J249" i="1" s="1"/>
  <c r="J293" i="1"/>
  <c r="J344" i="1"/>
  <c r="H3" i="4"/>
  <c r="O393" i="1"/>
  <c r="O392" i="1"/>
  <c r="J427" i="1"/>
  <c r="E4" i="6"/>
  <c r="E3" i="6" s="1"/>
  <c r="H3" i="6" l="1"/>
  <c r="O15" i="1"/>
  <c r="O4" i="1" s="1"/>
  <c r="O24" i="1"/>
  <c r="O38" i="1"/>
  <c r="O42" i="1"/>
  <c r="O51" i="1"/>
  <c r="O65" i="1"/>
  <c r="O116" i="1"/>
  <c r="O239" i="1"/>
  <c r="O245" i="1"/>
  <c r="O190" i="1" s="1"/>
  <c r="O249" i="1"/>
  <c r="O105" i="1"/>
  <c r="J42" i="1"/>
  <c r="J41" i="1" s="1"/>
  <c r="J51" i="1"/>
  <c r="J55" i="1"/>
  <c r="O421" i="1"/>
  <c r="O396" i="1" s="1"/>
  <c r="J374" i="1"/>
  <c r="J330" i="1" s="1"/>
  <c r="J3" i="1" l="1"/>
  <c r="O41" i="1"/>
  <c r="O3" i="1" s="1"/>
</calcChain>
</file>

<file path=xl/sharedStrings.xml><?xml version="1.0" encoding="utf-8"?>
<sst xmlns="http://schemas.openxmlformats.org/spreadsheetml/2006/main" count="2373" uniqueCount="610">
  <si>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</si>
  <si>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</si>
  <si>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</si>
  <si>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PUBLICA</t>
  </si>
  <si>
    <t>2.1.3.1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</si>
  <si>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</si>
  <si>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</si>
  <si>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</si>
  <si>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</si>
  <si>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</si>
  <si>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</si>
  <si>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</si>
  <si>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</si>
  <si>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PUBLICA</t>
  </si>
  <si>
    <t>Comisiones de la deuda pública interna</t>
  </si>
  <si>
    <t>Comisiones de la deuda pública externa</t>
  </si>
  <si>
    <t>GASTOS DE LA DEUDA PUBLICA</t>
  </si>
  <si>
    <t>Gastos de la deuda pública interna</t>
  </si>
  <si>
    <t>Gastos de la deuda pública externa</t>
  </si>
  <si>
    <t>COSTO POR COBERTURAS</t>
  </si>
  <si>
    <t>Costos por coberturas</t>
  </si>
  <si>
    <t>Costos por cobertura de la deuda pública externa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</si>
  <si>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</si>
  <si>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</si>
  <si>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</si>
  <si>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</si>
  <si>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</si>
  <si>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Instituto Municipal de Vivienda de León, Guanajuato (IMUVI)
ESTADO ANALÍTICO DEL EJERCICIO DEL PRESUPUESTO DE EGRESOS
DEL 1 DE ENERO AL 31 DE DICIEMBRE DE 2017</t>
  </si>
  <si>
    <t>Instituto Municipal de Vivienda de León, Guanajuato (IMUVI)
ESTADO ANALÍTICO DEL EJERCICIO DEL PRESUPUESTO DE EGRESOS
CLASIFICACIÓN POR OBJETO DEL GASTO (CAPÍTULO Y CONCEPTO)
DEL 1 DE ENERO AL 31 DE DICIEMBRE DE 2017</t>
  </si>
  <si>
    <t>Instituto Municipal de Vivienda de León, Guanajuato (IMUVI)
ESTADO ANALÍTICO DEL EJERCICIO DEL PRESUPUESTO DE EGRESOS
CLASIFICACIÓN ECONÓMICA (POR TIPO DE GASTO)
DEL 1 DE ENERO AL 31 DE DICIEMBRE DE 2017</t>
  </si>
  <si>
    <t>Instituto Municipal de Vivienda de León, Guanajuato (IMUVI)
ESTADO ANALÍTICO DEL EJERCICIO DEL PRESUPUESTO DE EGRESOS
CLASIFICACIÓN ADMINISTRATIVA
DEL 1 DE ENERO AL 31 DE DICIEMBRE DE 2017</t>
  </si>
  <si>
    <t>Instituto Municipal de Vivienda de León, Guanajuato (IMUVI)
ESTADO ANALÍTICO DEL EJERCICIO DEL PRESUPUESTO DE EGRESOS
CLASIFICACIÓN FUNCIONAL (FINALIDAD Y FUNCIÓN)
DEL 1 DE ENERO AL 31 DE DICIEMBRE DE 2017</t>
  </si>
  <si>
    <t>Director General
Amador Rodríguez Ramírez</t>
  </si>
  <si>
    <t>Director de Finanzas y Administración
Marcelo García Peralta</t>
  </si>
  <si>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</si>
  <si>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</si>
  <si>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</si>
  <si>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</si>
  <si>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</si>
  <si>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</si>
  <si>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</si>
  <si>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</si>
  <si>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</si>
  <si>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</si>
  <si>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</si>
  <si>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</si>
  <si>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</si>
  <si>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</si>
  <si>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</si>
  <si>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</si>
  <si>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</si>
  <si>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</si>
  <si>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</si>
  <si>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</si>
  <si>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</si>
  <si>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</si>
  <si>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</si>
  <si>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</si>
  <si>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</si>
  <si>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</si>
  <si>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</si>
  <si>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</si>
  <si>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</si>
  <si>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</si>
  <si>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</si>
  <si>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</si>
  <si>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</si>
  <si>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</si>
  <si>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</si>
  <si>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</si>
  <si>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</si>
  <si>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</si>
  <si>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</si>
  <si>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</si>
  <si>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</si>
  <si>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</si>
  <si>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</si>
  <si>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</si>
  <si>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</si>
  <si>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</si>
  <si>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</si>
  <si>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</si>
  <si>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</si>
  <si>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</si>
  <si>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</si>
  <si>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</si>
  <si>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</si>
  <si>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</si>
  <si>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</si>
  <si>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</si>
  <si>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</si>
  <si>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</si>
  <si>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</si>
  <si>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</si>
  <si>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</si>
  <si>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</si>
  <si>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</si>
  <si>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</si>
  <si>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</si>
  <si>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</si>
  <si>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</si>
  <si>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</si>
  <si>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</si>
  <si>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</si>
  <si>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</si>
  <si>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</si>
  <si>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</si>
  <si>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</si>
  <si>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</si>
  <si>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</si>
  <si>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</si>
  <si>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</si>
  <si>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</si>
  <si>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</si>
  <si>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</si>
  <si>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</si>
  <si>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</si>
  <si>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</si>
  <si>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</si>
  <si>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</si>
  <si>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</si>
  <si>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</si>
  <si>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</si>
  <si>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</si>
  <si>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</si>
  <si>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</si>
  <si>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</si>
  <si>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</si>
  <si>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</si>
  <si>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</si>
  <si>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</si>
  <si>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</si>
  <si>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</si>
  <si>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</si>
  <si>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</si>
  <si>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</si>
  <si>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</si>
  <si>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</si>
  <si>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</si>
  <si>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</si>
  <si>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</si>
  <si>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</si>
  <si>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</si>
  <si>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</si>
  <si>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</si>
  <si>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</si>
  <si>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</si>
  <si>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</si>
  <si>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</si>
  <si>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</si>
  <si>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</si>
  <si>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</si>
  <si>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</si>
  <si>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</si>
  <si>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</si>
  <si>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</si>
  <si>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</si>
  <si>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</si>
  <si>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</si>
  <si>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</si>
  <si>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</si>
  <si>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</si>
  <si>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</si>
  <si>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</si>
  <si>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</si>
  <si>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</si>
  <si>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</si>
  <si>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</si>
  <si>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</si>
  <si>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</si>
  <si>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</si>
  <si>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</si>
  <si>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</si>
  <si>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</si>
  <si>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</si>
  <si>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</si>
  <si>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</si>
  <si>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</si>
  <si>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</si>
  <si>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</si>
  <si>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</si>
  <si>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</si>
  <si>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</si>
  <si>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</si>
  <si>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</si>
  <si>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</si>
  <si>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</si>
  <si>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</si>
  <si>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</si>
  <si>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</si>
  <si>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</si>
  <si>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</si>
  <si>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</si>
  <si>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</si>
  <si>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</si>
  <si>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</si>
  <si>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</si>
  <si>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</si>
  <si>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</si>
  <si>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</si>
  <si>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</si>
  <si>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</si>
  <si>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</si>
  <si>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</si>
  <si>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</si>
  <si>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</si>
  <si>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</si>
  <si>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</si>
  <si>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</si>
  <si>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</si>
  <si>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Nombre del ente público
ESTADO ANALÍTICO DEL EJERCICIO DEL PRESUPUESTO DE EGRESOS
CLASIFICACIÓN ADMINISTRATIVA
DEL 1 DE ENERO AL XXX DE 2017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</si>
  <si>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</si>
  <si>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</si>
  <si>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</si>
  <si>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</si>
  <si>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</si>
  <si>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</si>
  <si>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</si>
  <si>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</si>
  <si>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</si>
  <si>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2.2.5</t>
  </si>
  <si>
    <t>E</t>
  </si>
  <si>
    <t>3.1.1.2.0 - 5017</t>
  </si>
  <si>
    <t>2.1.1.1</t>
  </si>
  <si>
    <t>REMUNERACIONES AL PERSONAL DE CARACTER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</si>
  <si>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</si>
  <si>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</si>
  <si>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</si>
  <si>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</si>
  <si>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CARACTER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</si>
  <si>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</si>
  <si>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</si>
  <si>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</si>
  <si>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</si>
  <si>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</si>
  <si>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</si>
  <si>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</si>
  <si>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</si>
  <si>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</si>
  <si>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</si>
  <si>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</si>
  <si>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</si>
  <si>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</si>
  <si>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2.1.2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</si>
  <si>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</si>
  <si>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</si>
  <si>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</si>
  <si>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</si>
  <si>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</si>
  <si>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ECONOMICAS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</si>
  <si>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</si>
  <si>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</si>
  <si>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</si>
  <si>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</si>
  <si>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</si>
  <si>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PREVISIONES</t>
  </si>
  <si>
    <t>Previsiones de carácter laboral, económica y de seguridad social</t>
  </si>
  <si>
    <t>PAGO DE ESTIMULOS A SERVIDORES PUBLICOS</t>
  </si>
  <si>
    <t>Estímulos</t>
  </si>
  <si>
    <t>Recompensas</t>
  </si>
  <si>
    <t>2.1.1.2</t>
  </si>
  <si>
    <t>MATERIALES DE ADMINISTRACION, EMISION DE DOCUMENTOS Y ARTICULOS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</si>
  <si>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</si>
  <si>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</si>
  <si>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</si>
  <si>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</si>
  <si>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</si>
  <si>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</si>
  <si>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</si>
  <si>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</si>
  <si>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</si>
  <si>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</si>
  <si>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</si>
  <si>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</si>
  <si>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PRODUCCION Y COMERCIALIZACION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</si>
  <si>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</si>
  <si>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</si>
  <si>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</si>
  <si>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</si>
  <si>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</si>
  <si>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</si>
  <si>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</si>
  <si>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</si>
  <si>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</si>
  <si>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</si>
  <si>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</si>
  <si>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</si>
  <si>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</si>
  <si>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</si>
  <si>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</si>
  <si>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</si>
  <si>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</si>
  <si>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</si>
  <si>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</si>
  <si>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</si>
  <si>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</si>
  <si>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</si>
  <si>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</si>
  <si>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</si>
  <si>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</si>
  <si>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</si>
  <si>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</si>
  <si>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</si>
  <si>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</si>
  <si>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PROTECCION Y ARTICULOS DEPORTIVOS</t>
  </si>
  <si>
    <t>Vestuario y uniformes</t>
  </si>
  <si>
    <t>Prendas de seguridad y protección personal</t>
  </si>
  <si>
    <t>Artículos deportivos</t>
  </si>
  <si>
    <t>Productos textiles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</si>
  <si>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</si>
  <si>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</si>
  <si>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</si>
  <si>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</si>
  <si>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</si>
  <si>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</si>
  <si>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</si>
  <si>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</si>
  <si>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</si>
  <si>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</si>
  <si>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</si>
  <si>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</si>
  <si>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</si>
  <si>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</si>
  <si>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BASICOS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</si>
  <si>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</si>
  <si>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</si>
  <si>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</si>
  <si>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</si>
  <si>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</si>
  <si>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</si>
  <si>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</si>
  <si>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</si>
  <si>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</si>
  <si>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</si>
  <si>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</si>
  <si>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</si>
  <si>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</si>
  <si>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</si>
  <si>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</si>
  <si>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</si>
  <si>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</si>
  <si>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</si>
  <si>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</si>
  <si>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CIENTIFICOS, TECNICOS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</si>
  <si>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</si>
  <si>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</si>
  <si>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</si>
  <si>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</si>
  <si>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</si>
  <si>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</si>
  <si>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</si>
  <si>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</si>
  <si>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</si>
  <si>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</si>
  <si>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</si>
  <si>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</si>
  <si>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</si>
  <si>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</si>
  <si>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</si>
  <si>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</si>
  <si>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</si>
  <si>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</si>
  <si>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</si>
  <si>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INSTALACION, REPARACION, MANTENIMIENTO Y CONSERVACION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</si>
  <si>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</si>
  <si>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</si>
  <si>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</si>
  <si>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</si>
  <si>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</si>
  <si>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</si>
  <si>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</si>
  <si>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</si>
  <si>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</si>
  <si>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COMUNICACION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</si>
  <si>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</si>
  <si>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</si>
  <si>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</si>
  <si>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</si>
  <si>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</si>
  <si>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</si>
  <si>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</si>
  <si>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VIATICOS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</si>
  <si>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</si>
  <si>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</si>
  <si>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</si>
  <si>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</si>
  <si>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</si>
  <si>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</si>
  <si>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</si>
  <si>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</si>
  <si>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</si>
  <si>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</si>
  <si>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</si>
  <si>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</si>
  <si>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</si>
  <si>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</si>
  <si>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</si>
  <si>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</si>
  <si>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</si>
  <si>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</si>
  <si>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</si>
  <si>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</si>
  <si>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</si>
  <si>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</si>
  <si>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</si>
  <si>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</si>
  <si>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2.1.5</t>
  </si>
  <si>
    <t>TRANSFERENCIAS INTERNAS Y ASIGNACIONES AL SECTOR PUBLICO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</si>
  <si>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</si>
  <si>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</si>
  <si>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</si>
  <si>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Organos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</si>
  <si>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</si>
  <si>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</si>
  <si>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</si>
  <si>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</si>
  <si>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</si>
  <si>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AL RESTO DEL SECTOR PUBLICO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</si>
  <si>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</si>
  <si>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</si>
  <si>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</si>
  <si>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</si>
  <si>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</si>
  <si>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</si>
  <si>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</si>
  <si>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</si>
  <si>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</si>
  <si>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</si>
  <si>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</si>
  <si>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</si>
  <si>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</si>
  <si>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</si>
  <si>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</si>
  <si>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</si>
  <si>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</si>
  <si>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</si>
  <si>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</si>
  <si>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</si>
  <si>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</si>
  <si>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</si>
  <si>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</si>
  <si>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</si>
  <si>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</si>
  <si>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</si>
  <si>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</si>
  <si>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</si>
  <si>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ANALOGOS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</si>
  <si>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</si>
  <si>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</si>
  <si>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</si>
  <si>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</si>
  <si>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</si>
  <si>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</si>
  <si>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</si>
  <si>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</si>
  <si>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</si>
  <si>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</si>
  <si>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</si>
  <si>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</si>
  <si>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</si>
  <si>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</si>
  <si>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</si>
  <si>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</si>
  <si>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</si>
  <si>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</si>
  <si>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2.2.2</t>
  </si>
  <si>
    <t>MOBILIARIO Y EQUIPO DE ADMINISTRACION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</si>
  <si>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</si>
  <si>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</si>
  <si>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</si>
  <si>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</si>
  <si>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</si>
  <si>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</si>
  <si>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</si>
  <si>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</si>
  <si>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</si>
  <si>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</si>
  <si>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</si>
  <si>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MEDICO Y DE LABORATORIO</t>
  </si>
  <si>
    <t>Equipo médico y de laboratorio</t>
  </si>
  <si>
    <t>Instrumental médico y de laboratorio</t>
  </si>
  <si>
    <t>VEHICULOS Y EQUIPO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</si>
  <si>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</si>
  <si>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</si>
  <si>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</si>
  <si>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</si>
  <si>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</si>
  <si>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</si>
  <si>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</si>
  <si>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</si>
  <si>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</si>
  <si>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</si>
  <si>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</si>
  <si>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</si>
  <si>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</si>
  <si>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</si>
  <si>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</si>
  <si>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</si>
  <si>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</si>
  <si>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</si>
  <si>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</si>
  <si>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</si>
  <si>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</si>
  <si>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</si>
  <si>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</si>
  <si>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</si>
  <si>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</si>
  <si>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</si>
  <si>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</si>
  <si>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</si>
  <si>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</si>
  <si>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</si>
  <si>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</si>
  <si>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</si>
  <si>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</si>
  <si>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</si>
  <si>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</si>
  <si>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</si>
  <si>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</si>
  <si>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</si>
  <si>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</si>
  <si>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</si>
  <si>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</si>
  <si>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2.2.1</t>
  </si>
  <si>
    <t>INVERSION PUBLICA</t>
  </si>
  <si>
    <t>OBRA PUBLICA EN BIENES DE DOMINIO PUBLICO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</si>
  <si>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</si>
  <si>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</si>
  <si>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</si>
  <si>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</si>
  <si>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</si>
  <si>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</si>
  <si>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</si>
  <si>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</si>
  <si>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PUBLICA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</si>
  <si>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</si>
  <si>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</si>
  <si>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</si>
  <si>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</si>
  <si>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</si>
  <si>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</si>
  <si>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</si>
  <si>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</si>
  <si>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</si>
  <si>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</si>
  <si>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</si>
  <si>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</si>
  <si>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</si>
  <si>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</si>
  <si>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</si>
  <si>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</si>
  <si>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TITULOS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</si>
  <si>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</si>
  <si>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</si>
  <si>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</si>
  <si>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</si>
  <si>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</si>
  <si>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</si>
  <si>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CONCESION DE PRESTAMOS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</si>
  <si>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</si>
  <si>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</si>
  <si>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</si>
  <si>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</si>
  <si>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</si>
  <si>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</si>
  <si>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</si>
  <si>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</si>
  <si>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</si>
  <si>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ANALOGOS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</si>
  <si>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</si>
  <si>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</si>
  <si>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</si>
  <si>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</si>
  <si>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</si>
  <si>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</si>
  <si>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</si>
  <si>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</si>
  <si>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</si>
  <si>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</si>
  <si>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</si>
  <si>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</si>
  <si>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</si>
  <si>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</si>
  <si>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</si>
  <si>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</si>
  <si>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</si>
  <si>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</si>
  <si>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</si>
  <si>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</si>
  <si>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</si>
  <si>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</si>
  <si>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</si>
  <si>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</si>
  <si>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</si>
  <si>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</si>
  <si>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</si>
  <si>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</si>
  <si>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</si>
  <si>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</si>
  <si>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</si>
  <si>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</si>
  <si>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</si>
  <si>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PUBLICA</t>
  </si>
  <si>
    <t>3.2.2</t>
  </si>
  <si>
    <t>AMORTIZACION DE LA DEUDA PUBLICA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</si>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</sst>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9" fillId="0" borderId="0" xfId="9" applyFont="1" applyFill="1" applyBorder="1" applyAlignment="1" applyProtection="1"/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8" fillId="0" borderId="3" xfId="0" applyNumberFormat="1" applyFont="1" applyFill="1" applyBorder="1" applyAlignment="1" applyProtection="1">
      <alignment horizontal="right"/>
      <protection locked="0"/>
    </xf>
    <xf numFmtId="4" fontId="8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8" fillId="0" borderId="0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left" indent="1"/>
    </xf>
    <xf numFmtId="4" fontId="0" fillId="0" borderId="6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6" xfId="0" applyFont="1" applyFill="1" applyBorder="1" applyAlignment="1">
      <alignment horizontal="left" wrapText="1" indent="1"/>
    </xf>
    <xf numFmtId="0" fontId="11" fillId="0" borderId="0" xfId="0" applyFont="1" applyAlignment="1">
      <alignment horizontal="justify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8"/>
  <sheetViews>
    <sheetView tabSelected="1" workbookViewId="0">
      <selection sqref="A1:O1"/>
    </sheetView>
  </sheetViews>
  <sheetFormatPr baseColWidth="10" defaultColWidth="12" defaultRowHeight="10.199999999999999" x14ac:dyDescent="0.2"/>
  <cols>
    <col min="1" max="3" width="4.85546875" style="55" customWidth="1"/>
    <col min="4" max="5" width="9.140625" style="55" customWidth="1"/>
    <col min="6" max="6" width="8.140625" style="55" bestFit="1" customWidth="1"/>
    <col min="7" max="7" width="72.85546875" style="54" customWidth="1"/>
    <col min="8" max="8" width="18.28515625" style="54" customWidth="1"/>
    <col min="9" max="9" width="16.7109375" style="54" customWidth="1"/>
    <col min="10" max="15" width="18.28515625" style="54" customWidth="1"/>
    <col min="16" max="16384" width="12" style="54"/>
  </cols>
  <sheetData>
    <row r="1" spans="1:15" ht="35.1" customHeight="1" x14ac:dyDescent="0.2">
      <c r="A1" s="81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ht="24.9" customHeight="1" x14ac:dyDescent="0.2">
      <c r="A2" s="40" t="s">
        <v>34</v>
      </c>
      <c r="B2" s="50" t="s">
        <v>35</v>
      </c>
      <c r="C2" s="40" t="s">
        <v>47</v>
      </c>
      <c r="D2" s="50" t="s">
        <v>36</v>
      </c>
      <c r="E2" s="40" t="s">
        <v>50</v>
      </c>
      <c r="F2" s="40" t="s">
        <v>37</v>
      </c>
      <c r="G2" s="40" t="s">
        <v>38</v>
      </c>
      <c r="H2" s="41" t="s">
        <v>39</v>
      </c>
      <c r="I2" s="41" t="s">
        <v>177</v>
      </c>
      <c r="J2" s="41" t="s">
        <v>40</v>
      </c>
      <c r="K2" s="41" t="s">
        <v>41</v>
      </c>
      <c r="L2" s="41" t="s">
        <v>42</v>
      </c>
      <c r="M2" s="41" t="s">
        <v>43</v>
      </c>
      <c r="N2" s="41" t="s">
        <v>44</v>
      </c>
      <c r="O2" s="41" t="s">
        <v>45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46</v>
      </c>
      <c r="H3" s="6">
        <f t="shared" ref="H3:O3" si="0">+H4+H41+H105+H190+H249+H308+H330+H378+H396</f>
        <v>91396948</v>
      </c>
      <c r="I3" s="6">
        <f t="shared" si="0"/>
        <v>40000000</v>
      </c>
      <c r="J3" s="6">
        <f t="shared" si="0"/>
        <v>131396948</v>
      </c>
      <c r="K3" s="6">
        <f t="shared" si="0"/>
        <v>52208033.760000005</v>
      </c>
      <c r="L3" s="6">
        <f t="shared" si="0"/>
        <v>51723385.820000008</v>
      </c>
      <c r="M3" s="6">
        <f t="shared" si="0"/>
        <v>50530302.109999999</v>
      </c>
      <c r="N3" s="6">
        <f t="shared" si="0"/>
        <v>50530302.109999999</v>
      </c>
      <c r="O3" s="6">
        <f t="shared" si="0"/>
        <v>79673562.180000007</v>
      </c>
    </row>
    <row r="4" spans="1:15" x14ac:dyDescent="0.2">
      <c r="A4" s="79" t="s">
        <v>220</v>
      </c>
      <c r="B4" s="79" t="s">
        <v>221</v>
      </c>
      <c r="C4" s="79">
        <v>7</v>
      </c>
      <c r="D4" s="79" t="s">
        <v>222</v>
      </c>
      <c r="E4" s="79" t="s">
        <v>223</v>
      </c>
      <c r="F4" s="79">
        <v>1000</v>
      </c>
      <c r="G4" s="79" t="s">
        <v>93</v>
      </c>
      <c r="H4" s="80">
        <f t="shared" ref="H4:O4" si="1">+H5+H10+H15+H24+H29+H36+H38</f>
        <v>40128342</v>
      </c>
      <c r="I4" s="80">
        <f t="shared" si="1"/>
        <v>0</v>
      </c>
      <c r="J4" s="80">
        <f t="shared" si="1"/>
        <v>40128342</v>
      </c>
      <c r="K4" s="80">
        <f t="shared" si="1"/>
        <v>35251554.780000001</v>
      </c>
      <c r="L4" s="80">
        <f t="shared" si="1"/>
        <v>35251554.780000001</v>
      </c>
      <c r="M4" s="80">
        <f t="shared" si="1"/>
        <v>34737889.099999994</v>
      </c>
      <c r="N4" s="80">
        <f t="shared" si="1"/>
        <v>34737889.099999994</v>
      </c>
      <c r="O4" s="80">
        <f t="shared" si="1"/>
        <v>4876787.2200000044</v>
      </c>
    </row>
    <row r="5" spans="1:15" x14ac:dyDescent="0.2">
      <c r="A5" s="79" t="s">
        <v>220</v>
      </c>
      <c r="B5" s="79" t="s">
        <v>221</v>
      </c>
      <c r="C5" s="79">
        <v>7</v>
      </c>
      <c r="D5" s="79" t="s">
        <v>222</v>
      </c>
      <c r="E5" s="79" t="s">
        <v>223</v>
      </c>
      <c r="F5" s="79">
        <v>1100</v>
      </c>
      <c r="G5" s="79" t="s">
        <v>224</v>
      </c>
      <c r="H5" s="80">
        <f t="shared" ref="H5:O5" si="2">SUM(H6:H9)</f>
        <v>20302126</v>
      </c>
      <c r="I5" s="80">
        <f t="shared" si="2"/>
        <v>0</v>
      </c>
      <c r="J5" s="80">
        <f t="shared" si="2"/>
        <v>20302126</v>
      </c>
      <c r="K5" s="80">
        <f t="shared" si="2"/>
        <v>18604202.699999996</v>
      </c>
      <c r="L5" s="80">
        <f>SUM(L6:L9)</f>
        <v>18604202.699999996</v>
      </c>
      <c r="M5" s="80">
        <f>SUM(M6:M9)</f>
        <v>18604202.699999996</v>
      </c>
      <c r="N5" s="80">
        <f>SUM(N6:N9)</f>
        <v>18604202.699999996</v>
      </c>
      <c r="O5" s="80">
        <f t="shared" si="2"/>
        <v>1697923.3000000045</v>
      </c>
    </row>
    <row r="6" spans="1:15" x14ac:dyDescent="0.2">
      <c r="A6" s="79" t="s">
        <v>220</v>
      </c>
      <c r="B6" s="79" t="s">
        <v>221</v>
      </c>
      <c r="C6" s="79">
        <v>7</v>
      </c>
      <c r="D6" s="79" t="s">
        <v>222</v>
      </c>
      <c r="E6" s="79" t="s">
        <v>223</v>
      </c>
      <c r="F6" s="79">
        <v>111</v>
      </c>
      <c r="G6" s="79" t="s">
        <v>225</v>
      </c>
      <c r="H6" s="80">
        <v>0</v>
      </c>
      <c r="I6" s="80">
        <v>0</v>
      </c>
      <c r="J6" s="80">
        <f>+H6+I6</f>
        <v>0</v>
      </c>
      <c r="K6" s="80">
        <v>0</v>
      </c>
      <c r="L6" s="80">
        <v>0</v>
      </c>
      <c r="M6" s="80">
        <v>0</v>
      </c>
      <c r="N6" s="80">
        <v>0</v>
      </c>
      <c r="O6" s="80">
        <f>+J6-L6</f>
        <v>0</v>
      </c>
    </row>
    <row r="7" spans="1:15" x14ac:dyDescent="0.2">
      <c r="A7" s="79" t="s">
        <v>220</v>
      </c>
      <c r="B7" s="79" t="s">
        <v>221</v>
      </c>
      <c r="C7" s="79">
        <v>7</v>
      </c>
      <c r="D7" s="79" t="s">
        <v>222</v>
      </c>
      <c r="E7" s="79" t="s">
        <v>223</v>
      </c>
      <c r="F7" s="79">
        <v>112</v>
      </c>
      <c r="G7" s="79" t="s">
        <v>226</v>
      </c>
      <c r="H7" s="80">
        <v>0</v>
      </c>
      <c r="I7" s="80">
        <v>0</v>
      </c>
      <c r="J7" s="80">
        <f>+H7+I7</f>
        <v>0</v>
      </c>
      <c r="K7" s="80">
        <v>0</v>
      </c>
      <c r="L7" s="80">
        <v>0</v>
      </c>
      <c r="M7" s="80">
        <v>0</v>
      </c>
      <c r="N7" s="80">
        <v>0</v>
      </c>
      <c r="O7" s="80">
        <f>+J7-L7</f>
        <v>0</v>
      </c>
    </row>
    <row r="8" spans="1:15" x14ac:dyDescent="0.2">
      <c r="A8" s="79" t="s">
        <v>220</v>
      </c>
      <c r="B8" s="79" t="s">
        <v>221</v>
      </c>
      <c r="C8" s="79">
        <v>7</v>
      </c>
      <c r="D8" s="79" t="s">
        <v>222</v>
      </c>
      <c r="E8" s="79" t="s">
        <v>223</v>
      </c>
      <c r="F8" s="79">
        <v>113</v>
      </c>
      <c r="G8" s="79" t="s">
        <v>227</v>
      </c>
      <c r="H8" s="80">
        <v>20302126</v>
      </c>
      <c r="I8" s="80">
        <v>0</v>
      </c>
      <c r="J8" s="80">
        <f>+H8+I8</f>
        <v>20302126</v>
      </c>
      <c r="K8" s="80">
        <v>18604202.699999996</v>
      </c>
      <c r="L8" s="80">
        <v>18604202.699999996</v>
      </c>
      <c r="M8" s="80">
        <v>18604202.699999996</v>
      </c>
      <c r="N8" s="80">
        <v>18604202.699999996</v>
      </c>
      <c r="O8" s="80">
        <f>+J8-L8</f>
        <v>1697923.3000000045</v>
      </c>
    </row>
    <row r="9" spans="1:15" x14ac:dyDescent="0.2">
      <c r="A9" s="79" t="s">
        <v>220</v>
      </c>
      <c r="B9" s="79" t="s">
        <v>221</v>
      </c>
      <c r="C9" s="79">
        <v>7</v>
      </c>
      <c r="D9" s="79" t="s">
        <v>222</v>
      </c>
      <c r="E9" s="79" t="s">
        <v>223</v>
      </c>
      <c r="F9" s="79">
        <v>114</v>
      </c>
      <c r="G9" s="79" t="s">
        <v>228</v>
      </c>
      <c r="H9" s="80">
        <v>0</v>
      </c>
      <c r="I9" s="80">
        <v>0</v>
      </c>
      <c r="J9" s="80">
        <f>+H9+I9</f>
        <v>0</v>
      </c>
      <c r="K9" s="80">
        <v>0</v>
      </c>
      <c r="L9" s="80">
        <v>0</v>
      </c>
      <c r="M9" s="80">
        <v>0</v>
      </c>
      <c r="N9" s="80">
        <v>0</v>
      </c>
      <c r="O9" s="80">
        <f>+J9-L9</f>
        <v>0</v>
      </c>
    </row>
    <row r="10" spans="1:15" x14ac:dyDescent="0.2">
      <c r="A10" s="79" t="s">
        <v>220</v>
      </c>
      <c r="B10" s="79" t="s">
        <v>221</v>
      </c>
      <c r="C10" s="79">
        <v>7</v>
      </c>
      <c r="D10" s="79" t="s">
        <v>222</v>
      </c>
      <c r="E10" s="79" t="s">
        <v>223</v>
      </c>
      <c r="F10" s="79">
        <v>1200</v>
      </c>
      <c r="G10" s="79" t="s">
        <v>229</v>
      </c>
      <c r="H10" s="80">
        <f t="shared" ref="H10:O10" si="3">SUM(H11:H14)</f>
        <v>880000</v>
      </c>
      <c r="I10" s="80">
        <f t="shared" si="3"/>
        <v>280000</v>
      </c>
      <c r="J10" s="80">
        <f t="shared" si="3"/>
        <v>1160000</v>
      </c>
      <c r="K10" s="80">
        <f t="shared" si="3"/>
        <v>1064455.3</v>
      </c>
      <c r="L10" s="80">
        <f>SUM(L11:L14)</f>
        <v>1064455.3</v>
      </c>
      <c r="M10" s="80">
        <f>SUM(M11:M14)</f>
        <v>1064116.27</v>
      </c>
      <c r="N10" s="80">
        <f>SUM(N11:N14)</f>
        <v>1064116.27</v>
      </c>
      <c r="O10" s="80">
        <f t="shared" si="3"/>
        <v>95544.699999999953</v>
      </c>
    </row>
    <row r="11" spans="1:15" x14ac:dyDescent="0.2">
      <c r="A11" s="79" t="s">
        <v>220</v>
      </c>
      <c r="B11" s="79" t="s">
        <v>221</v>
      </c>
      <c r="C11" s="79">
        <v>7</v>
      </c>
      <c r="D11" s="79" t="s">
        <v>222</v>
      </c>
      <c r="E11" s="79" t="s">
        <v>223</v>
      </c>
      <c r="F11" s="79">
        <v>121</v>
      </c>
      <c r="G11" s="79" t="s">
        <v>230</v>
      </c>
      <c r="H11" s="80">
        <v>850000</v>
      </c>
      <c r="I11" s="80">
        <v>280000</v>
      </c>
      <c r="J11" s="80">
        <f>+H11+I11</f>
        <v>1130000</v>
      </c>
      <c r="K11" s="80">
        <v>1056731.3</v>
      </c>
      <c r="L11" s="80">
        <v>1056731.3</v>
      </c>
      <c r="M11" s="80">
        <v>1056392.27</v>
      </c>
      <c r="N11" s="80">
        <v>1056392.27</v>
      </c>
      <c r="O11" s="80">
        <f>+J11-L11</f>
        <v>73268.699999999953</v>
      </c>
    </row>
    <row r="12" spans="1:15" x14ac:dyDescent="0.2">
      <c r="A12" s="79" t="s">
        <v>220</v>
      </c>
      <c r="B12" s="79" t="s">
        <v>221</v>
      </c>
      <c r="C12" s="79">
        <v>7</v>
      </c>
      <c r="D12" s="79" t="s">
        <v>222</v>
      </c>
      <c r="E12" s="79" t="s">
        <v>223</v>
      </c>
      <c r="F12" s="79">
        <v>122</v>
      </c>
      <c r="G12" s="79" t="s">
        <v>231</v>
      </c>
      <c r="H12" s="80">
        <v>0</v>
      </c>
      <c r="I12" s="80">
        <v>0</v>
      </c>
      <c r="J12" s="80">
        <f>+H12+I12</f>
        <v>0</v>
      </c>
      <c r="K12" s="80">
        <v>0</v>
      </c>
      <c r="L12" s="80">
        <v>0</v>
      </c>
      <c r="M12" s="80">
        <v>0</v>
      </c>
      <c r="N12" s="80">
        <v>0</v>
      </c>
      <c r="O12" s="80">
        <f>+J12-L12</f>
        <v>0</v>
      </c>
    </row>
    <row r="13" spans="1:15" x14ac:dyDescent="0.2">
      <c r="A13" s="79" t="s">
        <v>220</v>
      </c>
      <c r="B13" s="79" t="s">
        <v>221</v>
      </c>
      <c r="C13" s="79">
        <v>7</v>
      </c>
      <c r="D13" s="79" t="s">
        <v>222</v>
      </c>
      <c r="E13" s="79" t="s">
        <v>223</v>
      </c>
      <c r="F13" s="79">
        <v>123</v>
      </c>
      <c r="G13" s="79" t="s">
        <v>232</v>
      </c>
      <c r="H13" s="80">
        <v>30000</v>
      </c>
      <c r="I13" s="80">
        <v>0</v>
      </c>
      <c r="J13" s="80">
        <f>+H13+I13</f>
        <v>30000</v>
      </c>
      <c r="K13" s="80">
        <v>7724</v>
      </c>
      <c r="L13" s="80">
        <v>7724</v>
      </c>
      <c r="M13" s="80">
        <v>7724</v>
      </c>
      <c r="N13" s="80">
        <v>7724</v>
      </c>
      <c r="O13" s="80">
        <f>+J13-L13</f>
        <v>22276</v>
      </c>
    </row>
    <row r="14" spans="1:15" x14ac:dyDescent="0.2">
      <c r="A14" s="79" t="s">
        <v>220</v>
      </c>
      <c r="B14" s="79" t="s">
        <v>221</v>
      </c>
      <c r="C14" s="79">
        <v>7</v>
      </c>
      <c r="D14" s="79" t="s">
        <v>222</v>
      </c>
      <c r="E14" s="79" t="s">
        <v>223</v>
      </c>
      <c r="F14" s="79">
        <v>124</v>
      </c>
      <c r="G14" s="79" t="s">
        <v>233</v>
      </c>
      <c r="H14" s="80">
        <v>0</v>
      </c>
      <c r="I14" s="80">
        <v>0</v>
      </c>
      <c r="J14" s="80">
        <f>+H14+I14</f>
        <v>0</v>
      </c>
      <c r="K14" s="80">
        <v>0</v>
      </c>
      <c r="L14" s="80">
        <v>0</v>
      </c>
      <c r="M14" s="80">
        <v>0</v>
      </c>
      <c r="N14" s="80">
        <v>0</v>
      </c>
      <c r="O14" s="80">
        <f>+J14-L14</f>
        <v>0</v>
      </c>
    </row>
    <row r="15" spans="1:15" x14ac:dyDescent="0.2">
      <c r="A15" s="79" t="s">
        <v>220</v>
      </c>
      <c r="B15" s="79" t="s">
        <v>221</v>
      </c>
      <c r="C15" s="79">
        <v>7</v>
      </c>
      <c r="D15" s="79" t="s">
        <v>222</v>
      </c>
      <c r="E15" s="79" t="s">
        <v>223</v>
      </c>
      <c r="F15" s="79">
        <v>1300</v>
      </c>
      <c r="G15" s="79" t="s">
        <v>234</v>
      </c>
      <c r="H15" s="80">
        <f t="shared" ref="H15:O15" si="4">SUM(H16:H23)</f>
        <v>3981988</v>
      </c>
      <c r="I15" s="80">
        <f t="shared" si="4"/>
        <v>0</v>
      </c>
      <c r="J15" s="80">
        <f t="shared" si="4"/>
        <v>3981988</v>
      </c>
      <c r="K15" s="80">
        <f t="shared" si="4"/>
        <v>3586493.9000000004</v>
      </c>
      <c r="L15" s="80">
        <f>SUM(L16:L23)</f>
        <v>3586493.9000000004</v>
      </c>
      <c r="M15" s="80">
        <f>SUM(M16:M23)</f>
        <v>3586493.9000000004</v>
      </c>
      <c r="N15" s="80">
        <f>SUM(N16:N23)</f>
        <v>3586493.9000000004</v>
      </c>
      <c r="O15" s="80">
        <f t="shared" si="4"/>
        <v>395494.0999999998</v>
      </c>
    </row>
    <row r="16" spans="1:15" x14ac:dyDescent="0.2">
      <c r="A16" s="79" t="s">
        <v>220</v>
      </c>
      <c r="B16" s="79" t="s">
        <v>221</v>
      </c>
      <c r="C16" s="79">
        <v>7</v>
      </c>
      <c r="D16" s="79" t="s">
        <v>222</v>
      </c>
      <c r="E16" s="79" t="s">
        <v>223</v>
      </c>
      <c r="F16" s="79">
        <v>131</v>
      </c>
      <c r="G16" s="79" t="s">
        <v>235</v>
      </c>
      <c r="H16" s="80">
        <v>200000</v>
      </c>
      <c r="I16" s="80">
        <v>0</v>
      </c>
      <c r="J16" s="80">
        <f>+H16+I16</f>
        <v>200000</v>
      </c>
      <c r="K16" s="80">
        <v>116420.7</v>
      </c>
      <c r="L16" s="80">
        <v>116420.7</v>
      </c>
      <c r="M16" s="80">
        <v>116420.7</v>
      </c>
      <c r="N16" s="80">
        <v>116420.7</v>
      </c>
      <c r="O16" s="80">
        <f t="shared" ref="O16:O23" si="5">+J16-L16</f>
        <v>83579.3</v>
      </c>
    </row>
    <row r="17" spans="1:15" x14ac:dyDescent="0.2">
      <c r="A17" s="79" t="s">
        <v>220</v>
      </c>
      <c r="B17" s="79" t="s">
        <v>221</v>
      </c>
      <c r="C17" s="79">
        <v>7</v>
      </c>
      <c r="D17" s="79" t="s">
        <v>222</v>
      </c>
      <c r="E17" s="79" t="s">
        <v>223</v>
      </c>
      <c r="F17" s="79">
        <v>132</v>
      </c>
      <c r="G17" s="79" t="s">
        <v>236</v>
      </c>
      <c r="H17" s="80">
        <v>3781988</v>
      </c>
      <c r="I17" s="80">
        <v>0</v>
      </c>
      <c r="J17" s="80">
        <f t="shared" ref="J17:J23" si="6">+H17+I17</f>
        <v>3781988</v>
      </c>
      <c r="K17" s="80">
        <v>3470073.2</v>
      </c>
      <c r="L17" s="80">
        <v>3470073.2</v>
      </c>
      <c r="M17" s="80">
        <v>3470073.2</v>
      </c>
      <c r="N17" s="80">
        <v>3470073.2</v>
      </c>
      <c r="O17" s="80">
        <f t="shared" si="5"/>
        <v>311914.79999999981</v>
      </c>
    </row>
    <row r="18" spans="1:15" x14ac:dyDescent="0.2">
      <c r="A18" s="79" t="s">
        <v>220</v>
      </c>
      <c r="B18" s="79" t="s">
        <v>221</v>
      </c>
      <c r="C18" s="79">
        <v>7</v>
      </c>
      <c r="D18" s="79" t="s">
        <v>222</v>
      </c>
      <c r="E18" s="79" t="s">
        <v>223</v>
      </c>
      <c r="F18" s="79">
        <v>133</v>
      </c>
      <c r="G18" s="79" t="s">
        <v>237</v>
      </c>
      <c r="H18" s="80">
        <v>0</v>
      </c>
      <c r="I18" s="80">
        <v>0</v>
      </c>
      <c r="J18" s="80">
        <f t="shared" si="6"/>
        <v>0</v>
      </c>
      <c r="K18" s="80">
        <v>0</v>
      </c>
      <c r="L18" s="80">
        <v>0</v>
      </c>
      <c r="M18" s="80">
        <v>0</v>
      </c>
      <c r="N18" s="80">
        <v>0</v>
      </c>
      <c r="O18" s="80">
        <f t="shared" si="5"/>
        <v>0</v>
      </c>
    </row>
    <row r="19" spans="1:15" x14ac:dyDescent="0.2">
      <c r="A19" s="79" t="s">
        <v>220</v>
      </c>
      <c r="B19" s="79" t="s">
        <v>221</v>
      </c>
      <c r="C19" s="79">
        <v>7</v>
      </c>
      <c r="D19" s="79" t="s">
        <v>222</v>
      </c>
      <c r="E19" s="79" t="s">
        <v>223</v>
      </c>
      <c r="F19" s="79">
        <v>134</v>
      </c>
      <c r="G19" s="79" t="s">
        <v>238</v>
      </c>
      <c r="H19" s="80">
        <v>0</v>
      </c>
      <c r="I19" s="80">
        <v>0</v>
      </c>
      <c r="J19" s="80">
        <f t="shared" si="6"/>
        <v>0</v>
      </c>
      <c r="K19" s="80">
        <v>0</v>
      </c>
      <c r="L19" s="80">
        <v>0</v>
      </c>
      <c r="M19" s="80">
        <v>0</v>
      </c>
      <c r="N19" s="80">
        <v>0</v>
      </c>
      <c r="O19" s="80">
        <f t="shared" si="5"/>
        <v>0</v>
      </c>
    </row>
    <row r="20" spans="1:15" x14ac:dyDescent="0.2">
      <c r="A20" s="79" t="s">
        <v>220</v>
      </c>
      <c r="B20" s="79" t="s">
        <v>221</v>
      </c>
      <c r="C20" s="79">
        <v>7</v>
      </c>
      <c r="D20" s="79" t="s">
        <v>222</v>
      </c>
      <c r="E20" s="79" t="s">
        <v>223</v>
      </c>
      <c r="F20" s="79">
        <v>135</v>
      </c>
      <c r="G20" s="79" t="s">
        <v>239</v>
      </c>
      <c r="H20" s="80">
        <v>0</v>
      </c>
      <c r="I20" s="80">
        <v>0</v>
      </c>
      <c r="J20" s="80">
        <f t="shared" si="6"/>
        <v>0</v>
      </c>
      <c r="K20" s="80">
        <v>0</v>
      </c>
      <c r="L20" s="80">
        <v>0</v>
      </c>
      <c r="M20" s="80">
        <v>0</v>
      </c>
      <c r="N20" s="80">
        <v>0</v>
      </c>
      <c r="O20" s="80">
        <f t="shared" si="5"/>
        <v>0</v>
      </c>
    </row>
    <row r="21" spans="1:15" x14ac:dyDescent="0.2">
      <c r="A21" s="79" t="s">
        <v>220</v>
      </c>
      <c r="B21" s="79" t="s">
        <v>221</v>
      </c>
      <c r="C21" s="79">
        <v>7</v>
      </c>
      <c r="D21" s="79" t="s">
        <v>222</v>
      </c>
      <c r="E21" s="79" t="s">
        <v>223</v>
      </c>
      <c r="F21" s="79">
        <v>136</v>
      </c>
      <c r="G21" s="79" t="s">
        <v>240</v>
      </c>
      <c r="H21" s="80">
        <v>0</v>
      </c>
      <c r="I21" s="80">
        <v>0</v>
      </c>
      <c r="J21" s="80">
        <f t="shared" si="6"/>
        <v>0</v>
      </c>
      <c r="K21" s="80">
        <v>0</v>
      </c>
      <c r="L21" s="80">
        <v>0</v>
      </c>
      <c r="M21" s="80">
        <v>0</v>
      </c>
      <c r="N21" s="80">
        <v>0</v>
      </c>
      <c r="O21" s="80">
        <f t="shared" si="5"/>
        <v>0</v>
      </c>
    </row>
    <row r="22" spans="1:15" x14ac:dyDescent="0.2">
      <c r="A22" s="79" t="s">
        <v>220</v>
      </c>
      <c r="B22" s="79" t="s">
        <v>221</v>
      </c>
      <c r="C22" s="79">
        <v>7</v>
      </c>
      <c r="D22" s="79" t="s">
        <v>222</v>
      </c>
      <c r="E22" s="79" t="s">
        <v>223</v>
      </c>
      <c r="F22" s="79">
        <v>137</v>
      </c>
      <c r="G22" s="79" t="s">
        <v>241</v>
      </c>
      <c r="H22" s="80">
        <v>0</v>
      </c>
      <c r="I22" s="80">
        <v>0</v>
      </c>
      <c r="J22" s="80">
        <f t="shared" si="6"/>
        <v>0</v>
      </c>
      <c r="K22" s="80">
        <v>0</v>
      </c>
      <c r="L22" s="80">
        <v>0</v>
      </c>
      <c r="M22" s="80">
        <v>0</v>
      </c>
      <c r="N22" s="80">
        <v>0</v>
      </c>
      <c r="O22" s="80">
        <f t="shared" si="5"/>
        <v>0</v>
      </c>
    </row>
    <row r="23" spans="1:15" x14ac:dyDescent="0.2">
      <c r="A23" s="79" t="s">
        <v>220</v>
      </c>
      <c r="B23" s="79" t="s">
        <v>221</v>
      </c>
      <c r="C23" s="79">
        <v>7</v>
      </c>
      <c r="D23" s="79" t="s">
        <v>222</v>
      </c>
      <c r="E23" s="79" t="s">
        <v>223</v>
      </c>
      <c r="F23" s="79">
        <v>138</v>
      </c>
      <c r="G23" s="79" t="s">
        <v>242</v>
      </c>
      <c r="H23" s="80">
        <v>0</v>
      </c>
      <c r="I23" s="80">
        <v>0</v>
      </c>
      <c r="J23" s="80">
        <f t="shared" si="6"/>
        <v>0</v>
      </c>
      <c r="K23" s="80">
        <v>0</v>
      </c>
      <c r="L23" s="80">
        <v>0</v>
      </c>
      <c r="M23" s="80">
        <v>0</v>
      </c>
      <c r="N23" s="80">
        <v>0</v>
      </c>
      <c r="O23" s="80">
        <f t="shared" si="5"/>
        <v>0</v>
      </c>
    </row>
    <row r="24" spans="1:15" x14ac:dyDescent="0.2">
      <c r="A24" s="79" t="s">
        <v>220</v>
      </c>
      <c r="B24" s="79" t="s">
        <v>221</v>
      </c>
      <c r="C24" s="79">
        <v>7</v>
      </c>
      <c r="D24" s="79" t="s">
        <v>222</v>
      </c>
      <c r="E24" s="79" t="s">
        <v>243</v>
      </c>
      <c r="F24" s="79">
        <v>1400</v>
      </c>
      <c r="G24" s="79" t="s">
        <v>244</v>
      </c>
      <c r="H24" s="80">
        <f t="shared" ref="H24:O24" si="7">SUM(H25:H28)</f>
        <v>4545480</v>
      </c>
      <c r="I24" s="80">
        <f t="shared" si="7"/>
        <v>0</v>
      </c>
      <c r="J24" s="80">
        <f t="shared" si="7"/>
        <v>4545480</v>
      </c>
      <c r="K24" s="80">
        <f t="shared" si="7"/>
        <v>3999719.59</v>
      </c>
      <c r="L24" s="80">
        <f>SUM(L25:L28)</f>
        <v>3999719.59</v>
      </c>
      <c r="M24" s="80">
        <f>SUM(M25:M28)</f>
        <v>3486392.9399999995</v>
      </c>
      <c r="N24" s="80">
        <f>SUM(N25:N28)</f>
        <v>3486392.9399999995</v>
      </c>
      <c r="O24" s="80">
        <f t="shared" si="7"/>
        <v>545760.40999999992</v>
      </c>
    </row>
    <row r="25" spans="1:15" x14ac:dyDescent="0.2">
      <c r="A25" s="79" t="s">
        <v>220</v>
      </c>
      <c r="B25" s="79" t="s">
        <v>221</v>
      </c>
      <c r="C25" s="79">
        <v>7</v>
      </c>
      <c r="D25" s="79" t="s">
        <v>222</v>
      </c>
      <c r="E25" s="79" t="s">
        <v>243</v>
      </c>
      <c r="F25" s="79">
        <v>141</v>
      </c>
      <c r="G25" s="79" t="s">
        <v>245</v>
      </c>
      <c r="H25" s="80">
        <v>2254392</v>
      </c>
      <c r="I25" s="80">
        <v>0</v>
      </c>
      <c r="J25" s="80">
        <f>+H25+I25</f>
        <v>2254392</v>
      </c>
      <c r="K25" s="80">
        <v>1912507.85</v>
      </c>
      <c r="L25" s="80">
        <v>1912507.85</v>
      </c>
      <c r="M25" s="80">
        <v>1749961.94</v>
      </c>
      <c r="N25" s="80">
        <v>1749961.94</v>
      </c>
      <c r="O25" s="80">
        <f>+J25-L25</f>
        <v>341884.14999999991</v>
      </c>
    </row>
    <row r="26" spans="1:15" x14ac:dyDescent="0.2">
      <c r="A26" s="79" t="s">
        <v>220</v>
      </c>
      <c r="B26" s="79" t="s">
        <v>221</v>
      </c>
      <c r="C26" s="79">
        <v>7</v>
      </c>
      <c r="D26" s="79" t="s">
        <v>222</v>
      </c>
      <c r="E26" s="79" t="s">
        <v>243</v>
      </c>
      <c r="F26" s="79">
        <v>142</v>
      </c>
      <c r="G26" s="79" t="s">
        <v>246</v>
      </c>
      <c r="H26" s="80">
        <v>1128804</v>
      </c>
      <c r="I26" s="80">
        <v>0</v>
      </c>
      <c r="J26" s="80">
        <f>+H26+I26</f>
        <v>1128804</v>
      </c>
      <c r="K26" s="80">
        <v>1028994.06</v>
      </c>
      <c r="L26" s="80">
        <v>1028994.06</v>
      </c>
      <c r="M26" s="80">
        <v>855780.28</v>
      </c>
      <c r="N26" s="80">
        <v>855780.28</v>
      </c>
      <c r="O26" s="80">
        <f>+J26-L26</f>
        <v>99809.939999999944</v>
      </c>
    </row>
    <row r="27" spans="1:15" x14ac:dyDescent="0.2">
      <c r="A27" s="79" t="s">
        <v>220</v>
      </c>
      <c r="B27" s="79" t="s">
        <v>221</v>
      </c>
      <c r="C27" s="79">
        <v>7</v>
      </c>
      <c r="D27" s="79" t="s">
        <v>222</v>
      </c>
      <c r="E27" s="79" t="s">
        <v>243</v>
      </c>
      <c r="F27" s="79">
        <v>143</v>
      </c>
      <c r="G27" s="79" t="s">
        <v>247</v>
      </c>
      <c r="H27" s="80">
        <v>1162284</v>
      </c>
      <c r="I27" s="80">
        <v>0</v>
      </c>
      <c r="J27" s="80">
        <f>+H27+I27</f>
        <v>1162284</v>
      </c>
      <c r="K27" s="80">
        <v>1058217.68</v>
      </c>
      <c r="L27" s="80">
        <v>1058217.68</v>
      </c>
      <c r="M27" s="80">
        <v>880650.72</v>
      </c>
      <c r="N27" s="80">
        <v>880650.72</v>
      </c>
      <c r="O27" s="80">
        <f>+J27-L27</f>
        <v>104066.32000000007</v>
      </c>
    </row>
    <row r="28" spans="1:15" x14ac:dyDescent="0.2">
      <c r="A28" s="79" t="s">
        <v>220</v>
      </c>
      <c r="B28" s="79" t="s">
        <v>221</v>
      </c>
      <c r="C28" s="79">
        <v>7</v>
      </c>
      <c r="D28" s="79" t="s">
        <v>222</v>
      </c>
      <c r="E28" s="79" t="s">
        <v>243</v>
      </c>
      <c r="F28" s="79">
        <v>144</v>
      </c>
      <c r="G28" s="79" t="s">
        <v>248</v>
      </c>
      <c r="H28" s="80">
        <v>0</v>
      </c>
      <c r="I28" s="80">
        <v>0</v>
      </c>
      <c r="J28" s="80">
        <f>+H28+I28</f>
        <v>0</v>
      </c>
      <c r="K28" s="80">
        <v>0</v>
      </c>
      <c r="L28" s="80">
        <v>0</v>
      </c>
      <c r="M28" s="80">
        <v>0</v>
      </c>
      <c r="N28" s="80">
        <v>0</v>
      </c>
      <c r="O28" s="80">
        <f>+J28-L28</f>
        <v>0</v>
      </c>
    </row>
    <row r="29" spans="1:15" x14ac:dyDescent="0.2">
      <c r="A29" s="79" t="s">
        <v>220</v>
      </c>
      <c r="B29" s="79" t="s">
        <v>221</v>
      </c>
      <c r="C29" s="79">
        <v>7</v>
      </c>
      <c r="D29" s="79" t="s">
        <v>222</v>
      </c>
      <c r="E29" s="79" t="s">
        <v>223</v>
      </c>
      <c r="F29" s="79">
        <v>1500</v>
      </c>
      <c r="G29" s="79" t="s">
        <v>249</v>
      </c>
      <c r="H29" s="80">
        <f t="shared" ref="H29:O29" si="8">SUM(H30:H35)</f>
        <v>9403748</v>
      </c>
      <c r="I29" s="80">
        <f t="shared" si="8"/>
        <v>0</v>
      </c>
      <c r="J29" s="80">
        <f t="shared" si="8"/>
        <v>9403748</v>
      </c>
      <c r="K29" s="80">
        <f t="shared" si="8"/>
        <v>7996683.29</v>
      </c>
      <c r="L29" s="80">
        <f>SUM(L30:L35)</f>
        <v>7996683.29</v>
      </c>
      <c r="M29" s="80">
        <f>SUM(M30:M35)</f>
        <v>7996683.29</v>
      </c>
      <c r="N29" s="80">
        <f>SUM(N30:N35)</f>
        <v>7996683.29</v>
      </c>
      <c r="O29" s="80">
        <f t="shared" si="8"/>
        <v>1407064.71</v>
      </c>
    </row>
    <row r="30" spans="1:15" x14ac:dyDescent="0.2">
      <c r="A30" s="79" t="s">
        <v>220</v>
      </c>
      <c r="B30" s="79" t="s">
        <v>221</v>
      </c>
      <c r="C30" s="79">
        <v>7</v>
      </c>
      <c r="D30" s="79" t="s">
        <v>222</v>
      </c>
      <c r="E30" s="79" t="s">
        <v>223</v>
      </c>
      <c r="F30" s="79">
        <v>151</v>
      </c>
      <c r="G30" s="79" t="s">
        <v>250</v>
      </c>
      <c r="H30" s="80">
        <v>1015124</v>
      </c>
      <c r="I30" s="80">
        <v>0</v>
      </c>
      <c r="J30" s="80">
        <f t="shared" ref="J30:J35" si="9">+H30+I30</f>
        <v>1015124</v>
      </c>
      <c r="K30" s="80">
        <v>905090.61</v>
      </c>
      <c r="L30" s="80">
        <v>905090.61</v>
      </c>
      <c r="M30" s="80">
        <v>905090.61</v>
      </c>
      <c r="N30" s="80">
        <v>905090.61</v>
      </c>
      <c r="O30" s="80">
        <f t="shared" ref="O30:O35" si="10">+J30-L30</f>
        <v>110033.39000000001</v>
      </c>
    </row>
    <row r="31" spans="1:15" x14ac:dyDescent="0.2">
      <c r="A31" s="79" t="s">
        <v>220</v>
      </c>
      <c r="B31" s="79" t="s">
        <v>221</v>
      </c>
      <c r="C31" s="79">
        <v>7</v>
      </c>
      <c r="D31" s="79" t="s">
        <v>222</v>
      </c>
      <c r="E31" s="79" t="s">
        <v>223</v>
      </c>
      <c r="F31" s="79">
        <v>152</v>
      </c>
      <c r="G31" s="79" t="s">
        <v>251</v>
      </c>
      <c r="H31" s="80">
        <v>982800</v>
      </c>
      <c r="I31" s="80">
        <v>0</v>
      </c>
      <c r="J31" s="80">
        <f t="shared" si="9"/>
        <v>982800</v>
      </c>
      <c r="K31" s="80">
        <v>601509.26</v>
      </c>
      <c r="L31" s="80">
        <v>601509.26</v>
      </c>
      <c r="M31" s="80">
        <v>601509.26</v>
      </c>
      <c r="N31" s="80">
        <v>601509.26</v>
      </c>
      <c r="O31" s="80">
        <f t="shared" si="10"/>
        <v>381290.74</v>
      </c>
    </row>
    <row r="32" spans="1:15" x14ac:dyDescent="0.2">
      <c r="A32" s="79" t="s">
        <v>220</v>
      </c>
      <c r="B32" s="79" t="s">
        <v>221</v>
      </c>
      <c r="C32" s="79">
        <v>7</v>
      </c>
      <c r="D32" s="79" t="s">
        <v>222</v>
      </c>
      <c r="E32" s="79" t="s">
        <v>223</v>
      </c>
      <c r="F32" s="79">
        <v>153</v>
      </c>
      <c r="G32" s="79" t="s">
        <v>252</v>
      </c>
      <c r="H32" s="80">
        <v>0</v>
      </c>
      <c r="I32" s="80">
        <v>0</v>
      </c>
      <c r="J32" s="80">
        <f t="shared" si="9"/>
        <v>0</v>
      </c>
      <c r="K32" s="80">
        <v>0</v>
      </c>
      <c r="L32" s="80">
        <v>0</v>
      </c>
      <c r="M32" s="80">
        <v>0</v>
      </c>
      <c r="N32" s="80">
        <v>0</v>
      </c>
      <c r="O32" s="80">
        <f t="shared" si="10"/>
        <v>0</v>
      </c>
    </row>
    <row r="33" spans="1:15" x14ac:dyDescent="0.2">
      <c r="A33" s="79" t="s">
        <v>220</v>
      </c>
      <c r="B33" s="79" t="s">
        <v>221</v>
      </c>
      <c r="C33" s="79">
        <v>7</v>
      </c>
      <c r="D33" s="79" t="s">
        <v>222</v>
      </c>
      <c r="E33" s="79" t="s">
        <v>223</v>
      </c>
      <c r="F33" s="79">
        <v>154</v>
      </c>
      <c r="G33" s="79" t="s">
        <v>253</v>
      </c>
      <c r="H33" s="80">
        <v>3438630</v>
      </c>
      <c r="I33" s="80">
        <v>0</v>
      </c>
      <c r="J33" s="80">
        <f t="shared" si="9"/>
        <v>3438630</v>
      </c>
      <c r="K33" s="80">
        <v>3106627.13</v>
      </c>
      <c r="L33" s="80">
        <v>3106627.13</v>
      </c>
      <c r="M33" s="80">
        <v>3106627.13</v>
      </c>
      <c r="N33" s="80">
        <v>3106627.13</v>
      </c>
      <c r="O33" s="80">
        <f t="shared" si="10"/>
        <v>332002.87000000011</v>
      </c>
    </row>
    <row r="34" spans="1:15" x14ac:dyDescent="0.2">
      <c r="A34" s="79" t="s">
        <v>220</v>
      </c>
      <c r="B34" s="79" t="s">
        <v>221</v>
      </c>
      <c r="C34" s="79">
        <v>7</v>
      </c>
      <c r="D34" s="79" t="s">
        <v>222</v>
      </c>
      <c r="E34" s="79" t="s">
        <v>223</v>
      </c>
      <c r="F34" s="79">
        <v>155</v>
      </c>
      <c r="G34" s="79" t="s">
        <v>254</v>
      </c>
      <c r="H34" s="80">
        <v>240000</v>
      </c>
      <c r="I34" s="80">
        <v>0</v>
      </c>
      <c r="J34" s="80">
        <f t="shared" si="9"/>
        <v>240000</v>
      </c>
      <c r="K34" s="80">
        <v>0</v>
      </c>
      <c r="L34" s="80">
        <v>0</v>
      </c>
      <c r="M34" s="80">
        <v>0</v>
      </c>
      <c r="N34" s="80">
        <v>0</v>
      </c>
      <c r="O34" s="80">
        <f t="shared" si="10"/>
        <v>240000</v>
      </c>
    </row>
    <row r="35" spans="1:15" x14ac:dyDescent="0.2">
      <c r="A35" s="79" t="s">
        <v>220</v>
      </c>
      <c r="B35" s="79" t="s">
        <v>221</v>
      </c>
      <c r="C35" s="79">
        <v>7</v>
      </c>
      <c r="D35" s="79" t="s">
        <v>222</v>
      </c>
      <c r="E35" s="79" t="s">
        <v>223</v>
      </c>
      <c r="F35" s="79">
        <v>159</v>
      </c>
      <c r="G35" s="79" t="s">
        <v>98</v>
      </c>
      <c r="H35" s="80">
        <v>3727194</v>
      </c>
      <c r="I35" s="80">
        <v>0</v>
      </c>
      <c r="J35" s="80">
        <f t="shared" si="9"/>
        <v>3727194</v>
      </c>
      <c r="K35" s="80">
        <v>3383456.29</v>
      </c>
      <c r="L35" s="80">
        <v>3383456.29</v>
      </c>
      <c r="M35" s="80">
        <v>3383456.29</v>
      </c>
      <c r="N35" s="80">
        <v>3383456.29</v>
      </c>
      <c r="O35" s="80">
        <f t="shared" si="10"/>
        <v>343737.70999999996</v>
      </c>
    </row>
    <row r="36" spans="1:15" x14ac:dyDescent="0.2">
      <c r="A36" s="79" t="s">
        <v>220</v>
      </c>
      <c r="B36" s="79" t="s">
        <v>221</v>
      </c>
      <c r="C36" s="79">
        <v>7</v>
      </c>
      <c r="D36" s="79" t="s">
        <v>222</v>
      </c>
      <c r="E36" s="79" t="s">
        <v>223</v>
      </c>
      <c r="F36" s="79">
        <v>1600</v>
      </c>
      <c r="G36" s="79" t="s">
        <v>255</v>
      </c>
      <c r="H36" s="80">
        <f t="shared" ref="H36:O36" si="11">SUM(H37)</f>
        <v>1000000</v>
      </c>
      <c r="I36" s="80">
        <f t="shared" si="11"/>
        <v>-280000</v>
      </c>
      <c r="J36" s="80">
        <f t="shared" si="11"/>
        <v>720000</v>
      </c>
      <c r="K36" s="80">
        <f t="shared" si="11"/>
        <v>0</v>
      </c>
      <c r="L36" s="80">
        <f t="shared" si="11"/>
        <v>0</v>
      </c>
      <c r="M36" s="80">
        <f t="shared" si="11"/>
        <v>0</v>
      </c>
      <c r="N36" s="80">
        <f t="shared" si="11"/>
        <v>0</v>
      </c>
      <c r="O36" s="80">
        <f t="shared" si="11"/>
        <v>720000</v>
      </c>
    </row>
    <row r="37" spans="1:15" x14ac:dyDescent="0.2">
      <c r="A37" s="79" t="s">
        <v>220</v>
      </c>
      <c r="B37" s="79" t="s">
        <v>221</v>
      </c>
      <c r="C37" s="79">
        <v>7</v>
      </c>
      <c r="D37" s="79" t="s">
        <v>222</v>
      </c>
      <c r="E37" s="79" t="s">
        <v>223</v>
      </c>
      <c r="F37" s="79">
        <v>161</v>
      </c>
      <c r="G37" s="79" t="s">
        <v>256</v>
      </c>
      <c r="H37" s="80">
        <v>1000000</v>
      </c>
      <c r="I37" s="80">
        <v>-280000</v>
      </c>
      <c r="J37" s="80">
        <f>+H37+I37</f>
        <v>720000</v>
      </c>
      <c r="K37" s="80">
        <v>0</v>
      </c>
      <c r="L37" s="80">
        <v>0</v>
      </c>
      <c r="M37" s="80">
        <v>0</v>
      </c>
      <c r="N37" s="80">
        <v>0</v>
      </c>
      <c r="O37" s="80">
        <f>+J37-L37</f>
        <v>720000</v>
      </c>
    </row>
    <row r="38" spans="1:15" x14ac:dyDescent="0.2">
      <c r="A38" s="79" t="s">
        <v>220</v>
      </c>
      <c r="B38" s="79" t="s">
        <v>221</v>
      </c>
      <c r="C38" s="79">
        <v>7</v>
      </c>
      <c r="D38" s="79" t="s">
        <v>222</v>
      </c>
      <c r="E38" s="79" t="s">
        <v>223</v>
      </c>
      <c r="F38" s="79">
        <v>1700</v>
      </c>
      <c r="G38" s="79" t="s">
        <v>257</v>
      </c>
      <c r="H38" s="80">
        <f t="shared" ref="H38:O38" si="12">SUM(H39:H40)</f>
        <v>15000</v>
      </c>
      <c r="I38" s="80">
        <f t="shared" si="12"/>
        <v>0</v>
      </c>
      <c r="J38" s="80">
        <f t="shared" si="12"/>
        <v>15000</v>
      </c>
      <c r="K38" s="80">
        <f t="shared" si="12"/>
        <v>0</v>
      </c>
      <c r="L38" s="80">
        <f>SUM(L39:L40)</f>
        <v>0</v>
      </c>
      <c r="M38" s="80">
        <f>SUM(M39:M40)</f>
        <v>0</v>
      </c>
      <c r="N38" s="80">
        <f>SUM(N39:N40)</f>
        <v>0</v>
      </c>
      <c r="O38" s="80">
        <f t="shared" si="12"/>
        <v>15000</v>
      </c>
    </row>
    <row r="39" spans="1:15" x14ac:dyDescent="0.2">
      <c r="A39" s="79" t="s">
        <v>220</v>
      </c>
      <c r="B39" s="79" t="s">
        <v>221</v>
      </c>
      <c r="C39" s="79">
        <v>7</v>
      </c>
      <c r="D39" s="79" t="s">
        <v>222</v>
      </c>
      <c r="E39" s="79" t="s">
        <v>223</v>
      </c>
      <c r="F39" s="79">
        <v>171</v>
      </c>
      <c r="G39" s="79" t="s">
        <v>258</v>
      </c>
      <c r="H39" s="80">
        <v>15000</v>
      </c>
      <c r="I39" s="80">
        <v>0</v>
      </c>
      <c r="J39" s="80">
        <f>+H39+I39</f>
        <v>15000</v>
      </c>
      <c r="K39" s="80">
        <v>0</v>
      </c>
      <c r="L39" s="80">
        <v>0</v>
      </c>
      <c r="M39" s="80">
        <v>0</v>
      </c>
      <c r="N39" s="80">
        <v>0</v>
      </c>
      <c r="O39" s="80">
        <f>+J39-L39</f>
        <v>15000</v>
      </c>
    </row>
    <row r="40" spans="1:15" x14ac:dyDescent="0.2">
      <c r="A40" s="79" t="s">
        <v>220</v>
      </c>
      <c r="B40" s="79" t="s">
        <v>221</v>
      </c>
      <c r="C40" s="79">
        <v>7</v>
      </c>
      <c r="D40" s="79" t="s">
        <v>222</v>
      </c>
      <c r="E40" s="79" t="s">
        <v>223</v>
      </c>
      <c r="F40" s="79">
        <v>172</v>
      </c>
      <c r="G40" s="79" t="s">
        <v>259</v>
      </c>
      <c r="H40" s="80">
        <v>0</v>
      </c>
      <c r="I40" s="80">
        <v>0</v>
      </c>
      <c r="J40" s="80">
        <f>+H40+I40</f>
        <v>0</v>
      </c>
      <c r="K40" s="80">
        <v>0</v>
      </c>
      <c r="L40" s="80">
        <v>0</v>
      </c>
      <c r="M40" s="80">
        <v>0</v>
      </c>
      <c r="N40" s="80">
        <v>0</v>
      </c>
      <c r="O40" s="80">
        <f>+J40-L40</f>
        <v>0</v>
      </c>
    </row>
    <row r="41" spans="1:15" x14ac:dyDescent="0.2">
      <c r="A41" s="79" t="s">
        <v>220</v>
      </c>
      <c r="B41" s="79" t="s">
        <v>221</v>
      </c>
      <c r="C41" s="79">
        <v>4</v>
      </c>
      <c r="D41" s="79" t="s">
        <v>222</v>
      </c>
      <c r="E41" s="79" t="s">
        <v>260</v>
      </c>
      <c r="F41" s="79">
        <v>2000</v>
      </c>
      <c r="G41" s="79" t="s">
        <v>101</v>
      </c>
      <c r="H41" s="80">
        <f t="shared" ref="H41:O41" si="13">+H42+H51+H55+H65+H75+H83+H86+H91+H95</f>
        <v>1929349</v>
      </c>
      <c r="I41" s="80">
        <f t="shared" si="13"/>
        <v>0</v>
      </c>
      <c r="J41" s="80">
        <f t="shared" si="13"/>
        <v>1929349</v>
      </c>
      <c r="K41" s="80">
        <f t="shared" si="13"/>
        <v>1391370.6999999997</v>
      </c>
      <c r="L41" s="80">
        <f>+L42+L51+L55+L65+L75+L83+L86+L91+L95</f>
        <v>1391370.6999999997</v>
      </c>
      <c r="M41" s="80">
        <f>+M42+M51+M55+M65+M75+M83+M86+M91+M95</f>
        <v>1331222.96</v>
      </c>
      <c r="N41" s="80">
        <f>+N42+N51+N55+N65+N75+N83+N86+N91+N95</f>
        <v>1331222.96</v>
      </c>
      <c r="O41" s="80">
        <f t="shared" si="13"/>
        <v>537978.30000000005</v>
      </c>
    </row>
    <row r="42" spans="1:15" x14ac:dyDescent="0.2">
      <c r="A42" s="79" t="s">
        <v>220</v>
      </c>
      <c r="B42" s="79" t="s">
        <v>221</v>
      </c>
      <c r="C42" s="79">
        <v>4</v>
      </c>
      <c r="D42" s="79" t="s">
        <v>222</v>
      </c>
      <c r="E42" s="79" t="s">
        <v>260</v>
      </c>
      <c r="F42" s="79">
        <v>2100</v>
      </c>
      <c r="G42" s="79" t="s">
        <v>261</v>
      </c>
      <c r="H42" s="80">
        <f t="shared" ref="H42:O42" si="14">SUM(H43:H50)</f>
        <v>504399</v>
      </c>
      <c r="I42" s="80">
        <f t="shared" si="14"/>
        <v>0</v>
      </c>
      <c r="J42" s="80">
        <f t="shared" si="14"/>
        <v>504399</v>
      </c>
      <c r="K42" s="80">
        <f t="shared" si="14"/>
        <v>354599.30999999994</v>
      </c>
      <c r="L42" s="80">
        <f>SUM(L43:L50)</f>
        <v>354599.30999999994</v>
      </c>
      <c r="M42" s="80">
        <f>SUM(M43:M50)</f>
        <v>354599.30999999994</v>
      </c>
      <c r="N42" s="80">
        <f>SUM(N43:N50)</f>
        <v>354599.30999999994</v>
      </c>
      <c r="O42" s="80">
        <f t="shared" si="14"/>
        <v>149799.69</v>
      </c>
    </row>
    <row r="43" spans="1:15" x14ac:dyDescent="0.2">
      <c r="A43" s="79" t="s">
        <v>220</v>
      </c>
      <c r="B43" s="79" t="s">
        <v>221</v>
      </c>
      <c r="C43" s="79">
        <v>4</v>
      </c>
      <c r="D43" s="79" t="s">
        <v>222</v>
      </c>
      <c r="E43" s="79" t="s">
        <v>260</v>
      </c>
      <c r="F43" s="79">
        <v>211</v>
      </c>
      <c r="G43" s="79" t="s">
        <v>262</v>
      </c>
      <c r="H43" s="80">
        <v>228799</v>
      </c>
      <c r="I43" s="80">
        <v>0</v>
      </c>
      <c r="J43" s="80">
        <f t="shared" ref="J43:J50" si="15">+H43+I43</f>
        <v>228799</v>
      </c>
      <c r="K43" s="80">
        <v>188325.09</v>
      </c>
      <c r="L43" s="80">
        <v>188325.09</v>
      </c>
      <c r="M43" s="80">
        <v>188325.09</v>
      </c>
      <c r="N43" s="80">
        <v>188325.09</v>
      </c>
      <c r="O43" s="80">
        <f t="shared" ref="O43:O50" si="16">+J43-L43</f>
        <v>40473.910000000003</v>
      </c>
    </row>
    <row r="44" spans="1:15" x14ac:dyDescent="0.2">
      <c r="A44" s="79" t="s">
        <v>220</v>
      </c>
      <c r="B44" s="79" t="s">
        <v>221</v>
      </c>
      <c r="C44" s="79">
        <v>4</v>
      </c>
      <c r="D44" s="79" t="s">
        <v>222</v>
      </c>
      <c r="E44" s="79" t="s">
        <v>260</v>
      </c>
      <c r="F44" s="79">
        <v>212</v>
      </c>
      <c r="G44" s="79" t="s">
        <v>263</v>
      </c>
      <c r="H44" s="80">
        <v>18000</v>
      </c>
      <c r="I44" s="80">
        <v>0</v>
      </c>
      <c r="J44" s="80">
        <f t="shared" si="15"/>
        <v>18000</v>
      </c>
      <c r="K44" s="80">
        <v>0</v>
      </c>
      <c r="L44" s="80">
        <v>0</v>
      </c>
      <c r="M44" s="80">
        <v>0</v>
      </c>
      <c r="N44" s="80">
        <v>0</v>
      </c>
      <c r="O44" s="80">
        <f t="shared" si="16"/>
        <v>18000</v>
      </c>
    </row>
    <row r="45" spans="1:15" x14ac:dyDescent="0.2">
      <c r="A45" s="79" t="s">
        <v>220</v>
      </c>
      <c r="B45" s="79" t="s">
        <v>221</v>
      </c>
      <c r="C45" s="79">
        <v>4</v>
      </c>
      <c r="D45" s="79" t="s">
        <v>222</v>
      </c>
      <c r="E45" s="79" t="s">
        <v>260</v>
      </c>
      <c r="F45" s="79">
        <v>213</v>
      </c>
      <c r="G45" s="79" t="s">
        <v>264</v>
      </c>
      <c r="H45" s="80">
        <v>12000</v>
      </c>
      <c r="I45" s="80">
        <v>0</v>
      </c>
      <c r="J45" s="80">
        <f t="shared" si="15"/>
        <v>12000</v>
      </c>
      <c r="K45" s="80">
        <v>150</v>
      </c>
      <c r="L45" s="80">
        <v>150</v>
      </c>
      <c r="M45" s="80">
        <v>150</v>
      </c>
      <c r="N45" s="80">
        <v>150</v>
      </c>
      <c r="O45" s="80">
        <f t="shared" si="16"/>
        <v>11850</v>
      </c>
    </row>
    <row r="46" spans="1:15" x14ac:dyDescent="0.2">
      <c r="A46" s="79" t="s">
        <v>220</v>
      </c>
      <c r="B46" s="79" t="s">
        <v>221</v>
      </c>
      <c r="C46" s="79">
        <v>4</v>
      </c>
      <c r="D46" s="79" t="s">
        <v>222</v>
      </c>
      <c r="E46" s="79" t="s">
        <v>260</v>
      </c>
      <c r="F46" s="79">
        <v>214</v>
      </c>
      <c r="G46" s="79" t="s">
        <v>265</v>
      </c>
      <c r="H46" s="80">
        <v>145600</v>
      </c>
      <c r="I46" s="80">
        <v>0</v>
      </c>
      <c r="J46" s="80">
        <f t="shared" si="15"/>
        <v>145600</v>
      </c>
      <c r="K46" s="80">
        <v>124246.83</v>
      </c>
      <c r="L46" s="80">
        <v>124246.83</v>
      </c>
      <c r="M46" s="80">
        <v>124246.83</v>
      </c>
      <c r="N46" s="80">
        <v>124246.83</v>
      </c>
      <c r="O46" s="80">
        <f t="shared" si="16"/>
        <v>21353.17</v>
      </c>
    </row>
    <row r="47" spans="1:15" x14ac:dyDescent="0.2">
      <c r="A47" s="79" t="s">
        <v>220</v>
      </c>
      <c r="B47" s="79" t="s">
        <v>221</v>
      </c>
      <c r="C47" s="79">
        <v>4</v>
      </c>
      <c r="D47" s="79" t="s">
        <v>222</v>
      </c>
      <c r="E47" s="79" t="s">
        <v>260</v>
      </c>
      <c r="F47" s="79">
        <v>215</v>
      </c>
      <c r="G47" s="79" t="s">
        <v>266</v>
      </c>
      <c r="H47" s="80">
        <v>60000</v>
      </c>
      <c r="I47" s="80">
        <v>0</v>
      </c>
      <c r="J47" s="80">
        <f t="shared" si="15"/>
        <v>60000</v>
      </c>
      <c r="K47" s="80">
        <v>31332.6</v>
      </c>
      <c r="L47" s="80">
        <v>31332.6</v>
      </c>
      <c r="M47" s="80">
        <v>31332.6</v>
      </c>
      <c r="N47" s="80">
        <v>31332.6</v>
      </c>
      <c r="O47" s="80">
        <f t="shared" si="16"/>
        <v>28667.4</v>
      </c>
    </row>
    <row r="48" spans="1:15" x14ac:dyDescent="0.2">
      <c r="A48" s="79" t="s">
        <v>220</v>
      </c>
      <c r="B48" s="79" t="s">
        <v>221</v>
      </c>
      <c r="C48" s="79">
        <v>4</v>
      </c>
      <c r="D48" s="79" t="s">
        <v>222</v>
      </c>
      <c r="E48" s="79" t="s">
        <v>260</v>
      </c>
      <c r="F48" s="79">
        <v>216</v>
      </c>
      <c r="G48" s="79" t="s">
        <v>267</v>
      </c>
      <c r="H48" s="80">
        <v>12000</v>
      </c>
      <c r="I48" s="80">
        <v>0</v>
      </c>
      <c r="J48" s="80">
        <f t="shared" si="15"/>
        <v>12000</v>
      </c>
      <c r="K48" s="80">
        <v>1978.54</v>
      </c>
      <c r="L48" s="80">
        <v>1978.54</v>
      </c>
      <c r="M48" s="80">
        <v>1978.54</v>
      </c>
      <c r="N48" s="80">
        <v>1978.54</v>
      </c>
      <c r="O48" s="80">
        <f t="shared" si="16"/>
        <v>10021.459999999999</v>
      </c>
    </row>
    <row r="49" spans="1:15" x14ac:dyDescent="0.2">
      <c r="A49" s="79" t="s">
        <v>220</v>
      </c>
      <c r="B49" s="79" t="s">
        <v>221</v>
      </c>
      <c r="C49" s="79">
        <v>4</v>
      </c>
      <c r="D49" s="79" t="s">
        <v>222</v>
      </c>
      <c r="E49" s="79" t="s">
        <v>260</v>
      </c>
      <c r="F49" s="79">
        <v>217</v>
      </c>
      <c r="G49" s="79" t="s">
        <v>268</v>
      </c>
      <c r="H49" s="80">
        <v>0</v>
      </c>
      <c r="I49" s="80">
        <v>0</v>
      </c>
      <c r="J49" s="80">
        <f t="shared" si="15"/>
        <v>0</v>
      </c>
      <c r="K49" s="80">
        <v>0</v>
      </c>
      <c r="L49" s="80">
        <v>0</v>
      </c>
      <c r="M49" s="80">
        <v>0</v>
      </c>
      <c r="N49" s="80">
        <v>0</v>
      </c>
      <c r="O49" s="80">
        <f t="shared" si="16"/>
        <v>0</v>
      </c>
    </row>
    <row r="50" spans="1:15" x14ac:dyDescent="0.2">
      <c r="A50" s="79" t="s">
        <v>220</v>
      </c>
      <c r="B50" s="79" t="s">
        <v>221</v>
      </c>
      <c r="C50" s="79">
        <v>4</v>
      </c>
      <c r="D50" s="79" t="s">
        <v>222</v>
      </c>
      <c r="E50" s="79" t="s">
        <v>260</v>
      </c>
      <c r="F50" s="79">
        <v>218</v>
      </c>
      <c r="G50" s="79" t="s">
        <v>269</v>
      </c>
      <c r="H50" s="80">
        <v>28000</v>
      </c>
      <c r="I50" s="80">
        <v>0</v>
      </c>
      <c r="J50" s="80">
        <f t="shared" si="15"/>
        <v>28000</v>
      </c>
      <c r="K50" s="80">
        <v>8566.25</v>
      </c>
      <c r="L50" s="80">
        <v>8566.25</v>
      </c>
      <c r="M50" s="80">
        <v>8566.25</v>
      </c>
      <c r="N50" s="80">
        <v>8566.25</v>
      </c>
      <c r="O50" s="80">
        <f t="shared" si="16"/>
        <v>19433.75</v>
      </c>
    </row>
    <row r="51" spans="1:15" x14ac:dyDescent="0.2">
      <c r="A51" s="79" t="s">
        <v>220</v>
      </c>
      <c r="B51" s="79" t="s">
        <v>221</v>
      </c>
      <c r="C51" s="79">
        <v>4</v>
      </c>
      <c r="D51" s="79" t="s">
        <v>222</v>
      </c>
      <c r="E51" s="79" t="s">
        <v>260</v>
      </c>
      <c r="F51" s="79">
        <v>2200</v>
      </c>
      <c r="G51" s="79" t="s">
        <v>270</v>
      </c>
      <c r="H51" s="80">
        <f t="shared" ref="H51:O51" si="17">SUM(H52:H54)</f>
        <v>39600</v>
      </c>
      <c r="I51" s="80">
        <f t="shared" si="17"/>
        <v>0</v>
      </c>
      <c r="J51" s="80">
        <f t="shared" si="17"/>
        <v>39600</v>
      </c>
      <c r="K51" s="80">
        <f t="shared" si="17"/>
        <v>15708.3</v>
      </c>
      <c r="L51" s="80">
        <f>SUM(L52:L54)</f>
        <v>15708.3</v>
      </c>
      <c r="M51" s="80">
        <f>SUM(M52:M54)</f>
        <v>15708.3</v>
      </c>
      <c r="N51" s="80">
        <f>SUM(N52:N54)</f>
        <v>15708.3</v>
      </c>
      <c r="O51" s="80">
        <f t="shared" si="17"/>
        <v>23891.7</v>
      </c>
    </row>
    <row r="52" spans="1:15" x14ac:dyDescent="0.2">
      <c r="A52" s="79" t="s">
        <v>220</v>
      </c>
      <c r="B52" s="79" t="s">
        <v>221</v>
      </c>
      <c r="C52" s="79">
        <v>4</v>
      </c>
      <c r="D52" s="79" t="s">
        <v>222</v>
      </c>
      <c r="E52" s="79" t="s">
        <v>260</v>
      </c>
      <c r="F52" s="79">
        <v>221</v>
      </c>
      <c r="G52" s="79" t="s">
        <v>271</v>
      </c>
      <c r="H52" s="80">
        <v>33600</v>
      </c>
      <c r="I52" s="80">
        <v>0</v>
      </c>
      <c r="J52" s="80">
        <f>+H52+I52</f>
        <v>33600</v>
      </c>
      <c r="K52" s="80">
        <v>12349.98</v>
      </c>
      <c r="L52" s="80">
        <v>12349.98</v>
      </c>
      <c r="M52" s="80">
        <v>12349.98</v>
      </c>
      <c r="N52" s="80">
        <v>12349.98</v>
      </c>
      <c r="O52" s="80">
        <f>+J52-L52</f>
        <v>21250.02</v>
      </c>
    </row>
    <row r="53" spans="1:15" x14ac:dyDescent="0.2">
      <c r="A53" s="79" t="s">
        <v>220</v>
      </c>
      <c r="B53" s="79" t="s">
        <v>221</v>
      </c>
      <c r="C53" s="79">
        <v>4</v>
      </c>
      <c r="D53" s="79" t="s">
        <v>222</v>
      </c>
      <c r="E53" s="79" t="s">
        <v>260</v>
      </c>
      <c r="F53" s="79">
        <v>222</v>
      </c>
      <c r="G53" s="79" t="s">
        <v>272</v>
      </c>
      <c r="H53" s="80">
        <v>0</v>
      </c>
      <c r="I53" s="80">
        <v>0</v>
      </c>
      <c r="J53" s="80">
        <f>+H53+I53</f>
        <v>0</v>
      </c>
      <c r="K53" s="80">
        <v>0</v>
      </c>
      <c r="L53" s="80">
        <v>0</v>
      </c>
      <c r="M53" s="80">
        <v>0</v>
      </c>
      <c r="N53" s="80">
        <v>0</v>
      </c>
      <c r="O53" s="80">
        <f>+J53-L53</f>
        <v>0</v>
      </c>
    </row>
    <row r="54" spans="1:15" x14ac:dyDescent="0.2">
      <c r="A54" s="79" t="s">
        <v>220</v>
      </c>
      <c r="B54" s="79" t="s">
        <v>221</v>
      </c>
      <c r="C54" s="79">
        <v>4</v>
      </c>
      <c r="D54" s="79" t="s">
        <v>222</v>
      </c>
      <c r="E54" s="79" t="s">
        <v>260</v>
      </c>
      <c r="F54" s="79">
        <v>223</v>
      </c>
      <c r="G54" s="79" t="s">
        <v>273</v>
      </c>
      <c r="H54" s="80">
        <v>6000</v>
      </c>
      <c r="I54" s="80">
        <v>0</v>
      </c>
      <c r="J54" s="80">
        <f>+H54+I54</f>
        <v>6000</v>
      </c>
      <c r="K54" s="80">
        <v>3358.32</v>
      </c>
      <c r="L54" s="80">
        <v>3358.32</v>
      </c>
      <c r="M54" s="80">
        <v>3358.32</v>
      </c>
      <c r="N54" s="80">
        <v>3358.32</v>
      </c>
      <c r="O54" s="80">
        <f>+J54-L54</f>
        <v>2641.68</v>
      </c>
    </row>
    <row r="55" spans="1:15" x14ac:dyDescent="0.2">
      <c r="A55" s="79" t="s">
        <v>220</v>
      </c>
      <c r="B55" s="79" t="s">
        <v>221</v>
      </c>
      <c r="C55" s="79">
        <v>4</v>
      </c>
      <c r="D55" s="79" t="s">
        <v>222</v>
      </c>
      <c r="E55" s="79" t="s">
        <v>260</v>
      </c>
      <c r="F55" s="79">
        <v>2300</v>
      </c>
      <c r="G55" s="79" t="s">
        <v>274</v>
      </c>
      <c r="H55" s="80">
        <f t="shared" ref="H55:O55" si="18">SUM(H56:H64)</f>
        <v>0</v>
      </c>
      <c r="I55" s="80">
        <f t="shared" si="18"/>
        <v>0</v>
      </c>
      <c r="J55" s="80">
        <f t="shared" si="18"/>
        <v>0</v>
      </c>
      <c r="K55" s="80">
        <f t="shared" si="18"/>
        <v>0</v>
      </c>
      <c r="L55" s="80">
        <f>SUM(L56:L64)</f>
        <v>0</v>
      </c>
      <c r="M55" s="80">
        <f>SUM(M56:M64)</f>
        <v>0</v>
      </c>
      <c r="N55" s="80">
        <f>SUM(N56:N64)</f>
        <v>0</v>
      </c>
      <c r="O55" s="80">
        <f t="shared" si="18"/>
        <v>0</v>
      </c>
    </row>
    <row r="56" spans="1:15" x14ac:dyDescent="0.2">
      <c r="A56" s="79" t="s">
        <v>220</v>
      </c>
      <c r="B56" s="79" t="s">
        <v>221</v>
      </c>
      <c r="C56" s="79">
        <v>4</v>
      </c>
      <c r="D56" s="79" t="s">
        <v>222</v>
      </c>
      <c r="E56" s="79" t="s">
        <v>260</v>
      </c>
      <c r="F56" s="79">
        <v>231</v>
      </c>
      <c r="G56" s="79" t="s">
        <v>275</v>
      </c>
      <c r="H56" s="80">
        <v>0</v>
      </c>
      <c r="I56" s="80">
        <v>0</v>
      </c>
      <c r="J56" s="80">
        <f t="shared" ref="J56:J64" si="19">+H56+I56</f>
        <v>0</v>
      </c>
      <c r="K56" s="80">
        <v>0</v>
      </c>
      <c r="L56" s="80">
        <v>0</v>
      </c>
      <c r="M56" s="80">
        <v>0</v>
      </c>
      <c r="N56" s="80">
        <v>0</v>
      </c>
      <c r="O56" s="80">
        <f t="shared" ref="O56:O64" si="20">+J56-L56</f>
        <v>0</v>
      </c>
    </row>
    <row r="57" spans="1:15" x14ac:dyDescent="0.2">
      <c r="A57" s="79" t="s">
        <v>220</v>
      </c>
      <c r="B57" s="79" t="s">
        <v>221</v>
      </c>
      <c r="C57" s="79">
        <v>4</v>
      </c>
      <c r="D57" s="79" t="s">
        <v>222</v>
      </c>
      <c r="E57" s="79" t="s">
        <v>260</v>
      </c>
      <c r="F57" s="79">
        <v>232</v>
      </c>
      <c r="G57" s="79" t="s">
        <v>276</v>
      </c>
      <c r="H57" s="80">
        <v>0</v>
      </c>
      <c r="I57" s="80">
        <v>0</v>
      </c>
      <c r="J57" s="80">
        <f t="shared" si="19"/>
        <v>0</v>
      </c>
      <c r="K57" s="80">
        <v>0</v>
      </c>
      <c r="L57" s="80">
        <v>0</v>
      </c>
      <c r="M57" s="80">
        <v>0</v>
      </c>
      <c r="N57" s="80">
        <v>0</v>
      </c>
      <c r="O57" s="80">
        <f t="shared" si="20"/>
        <v>0</v>
      </c>
    </row>
    <row r="58" spans="1:15" x14ac:dyDescent="0.2">
      <c r="A58" s="79" t="s">
        <v>220</v>
      </c>
      <c r="B58" s="79" t="s">
        <v>221</v>
      </c>
      <c r="C58" s="79">
        <v>4</v>
      </c>
      <c r="D58" s="79" t="s">
        <v>222</v>
      </c>
      <c r="E58" s="79" t="s">
        <v>260</v>
      </c>
      <c r="F58" s="79">
        <v>233</v>
      </c>
      <c r="G58" s="79" t="s">
        <v>277</v>
      </c>
      <c r="H58" s="80">
        <v>0</v>
      </c>
      <c r="I58" s="80">
        <v>0</v>
      </c>
      <c r="J58" s="80">
        <f t="shared" si="19"/>
        <v>0</v>
      </c>
      <c r="K58" s="80">
        <v>0</v>
      </c>
      <c r="L58" s="80">
        <v>0</v>
      </c>
      <c r="M58" s="80">
        <v>0</v>
      </c>
      <c r="N58" s="80">
        <v>0</v>
      </c>
      <c r="O58" s="80">
        <f t="shared" si="20"/>
        <v>0</v>
      </c>
    </row>
    <row r="59" spans="1:15" x14ac:dyDescent="0.2">
      <c r="A59" s="79" t="s">
        <v>220</v>
      </c>
      <c r="B59" s="79" t="s">
        <v>221</v>
      </c>
      <c r="C59" s="79">
        <v>4</v>
      </c>
      <c r="D59" s="79" t="s">
        <v>222</v>
      </c>
      <c r="E59" s="79" t="s">
        <v>260</v>
      </c>
      <c r="F59" s="79">
        <v>234</v>
      </c>
      <c r="G59" s="79" t="s">
        <v>278</v>
      </c>
      <c r="H59" s="80">
        <v>0</v>
      </c>
      <c r="I59" s="80">
        <v>0</v>
      </c>
      <c r="J59" s="80">
        <f t="shared" si="19"/>
        <v>0</v>
      </c>
      <c r="K59" s="80">
        <v>0</v>
      </c>
      <c r="L59" s="80">
        <v>0</v>
      </c>
      <c r="M59" s="80">
        <v>0</v>
      </c>
      <c r="N59" s="80">
        <v>0</v>
      </c>
      <c r="O59" s="80">
        <f t="shared" si="20"/>
        <v>0</v>
      </c>
    </row>
    <row r="60" spans="1:15" x14ac:dyDescent="0.2">
      <c r="A60" s="79" t="s">
        <v>220</v>
      </c>
      <c r="B60" s="79" t="s">
        <v>221</v>
      </c>
      <c r="C60" s="79">
        <v>4</v>
      </c>
      <c r="D60" s="79" t="s">
        <v>222</v>
      </c>
      <c r="E60" s="79" t="s">
        <v>260</v>
      </c>
      <c r="F60" s="79">
        <v>235</v>
      </c>
      <c r="G60" s="79" t="s">
        <v>279</v>
      </c>
      <c r="H60" s="80">
        <v>0</v>
      </c>
      <c r="I60" s="80">
        <v>0</v>
      </c>
      <c r="J60" s="80">
        <f t="shared" si="19"/>
        <v>0</v>
      </c>
      <c r="K60" s="80">
        <v>0</v>
      </c>
      <c r="L60" s="80">
        <v>0</v>
      </c>
      <c r="M60" s="80">
        <v>0</v>
      </c>
      <c r="N60" s="80">
        <v>0</v>
      </c>
      <c r="O60" s="80">
        <f t="shared" si="20"/>
        <v>0</v>
      </c>
    </row>
    <row r="61" spans="1:15" x14ac:dyDescent="0.2">
      <c r="A61" s="79" t="s">
        <v>220</v>
      </c>
      <c r="B61" s="79" t="s">
        <v>221</v>
      </c>
      <c r="C61" s="79">
        <v>4</v>
      </c>
      <c r="D61" s="79" t="s">
        <v>222</v>
      </c>
      <c r="E61" s="79" t="s">
        <v>260</v>
      </c>
      <c r="F61" s="79">
        <v>236</v>
      </c>
      <c r="G61" s="79" t="s">
        <v>280</v>
      </c>
      <c r="H61" s="80">
        <v>0</v>
      </c>
      <c r="I61" s="80">
        <v>0</v>
      </c>
      <c r="J61" s="80">
        <f t="shared" si="19"/>
        <v>0</v>
      </c>
      <c r="K61" s="80">
        <v>0</v>
      </c>
      <c r="L61" s="80">
        <v>0</v>
      </c>
      <c r="M61" s="80">
        <v>0</v>
      </c>
      <c r="N61" s="80">
        <v>0</v>
      </c>
      <c r="O61" s="80">
        <f t="shared" si="20"/>
        <v>0</v>
      </c>
    </row>
    <row r="62" spans="1:15" x14ac:dyDescent="0.2">
      <c r="A62" s="79" t="s">
        <v>220</v>
      </c>
      <c r="B62" s="79" t="s">
        <v>221</v>
      </c>
      <c r="C62" s="79">
        <v>4</v>
      </c>
      <c r="D62" s="79" t="s">
        <v>222</v>
      </c>
      <c r="E62" s="79" t="s">
        <v>260</v>
      </c>
      <c r="F62" s="79">
        <v>237</v>
      </c>
      <c r="G62" s="79" t="s">
        <v>281</v>
      </c>
      <c r="H62" s="80">
        <v>0</v>
      </c>
      <c r="I62" s="80">
        <v>0</v>
      </c>
      <c r="J62" s="80">
        <f t="shared" si="19"/>
        <v>0</v>
      </c>
      <c r="K62" s="80">
        <v>0</v>
      </c>
      <c r="L62" s="80">
        <v>0</v>
      </c>
      <c r="M62" s="80">
        <v>0</v>
      </c>
      <c r="N62" s="80">
        <v>0</v>
      </c>
      <c r="O62" s="80">
        <f t="shared" si="20"/>
        <v>0</v>
      </c>
    </row>
    <row r="63" spans="1:15" x14ac:dyDescent="0.2">
      <c r="A63" s="79" t="s">
        <v>220</v>
      </c>
      <c r="B63" s="79" t="s">
        <v>221</v>
      </c>
      <c r="C63" s="79">
        <v>4</v>
      </c>
      <c r="D63" s="79" t="s">
        <v>222</v>
      </c>
      <c r="E63" s="79" t="s">
        <v>260</v>
      </c>
      <c r="F63" s="79">
        <v>238</v>
      </c>
      <c r="G63" s="79" t="s">
        <v>282</v>
      </c>
      <c r="H63" s="80">
        <v>0</v>
      </c>
      <c r="I63" s="80">
        <v>0</v>
      </c>
      <c r="J63" s="80">
        <f t="shared" si="19"/>
        <v>0</v>
      </c>
      <c r="K63" s="80">
        <v>0</v>
      </c>
      <c r="L63" s="80">
        <v>0</v>
      </c>
      <c r="M63" s="80">
        <v>0</v>
      </c>
      <c r="N63" s="80">
        <v>0</v>
      </c>
      <c r="O63" s="80">
        <f t="shared" si="20"/>
        <v>0</v>
      </c>
    </row>
    <row r="64" spans="1:15" x14ac:dyDescent="0.2">
      <c r="A64" s="79" t="s">
        <v>220</v>
      </c>
      <c r="B64" s="79" t="s">
        <v>221</v>
      </c>
      <c r="C64" s="79">
        <v>4</v>
      </c>
      <c r="D64" s="79" t="s">
        <v>222</v>
      </c>
      <c r="E64" s="79" t="s">
        <v>260</v>
      </c>
      <c r="F64" s="79">
        <v>239</v>
      </c>
      <c r="G64" s="79" t="s">
        <v>283</v>
      </c>
      <c r="H64" s="80">
        <v>0</v>
      </c>
      <c r="I64" s="80">
        <v>0</v>
      </c>
      <c r="J64" s="80">
        <f t="shared" si="19"/>
        <v>0</v>
      </c>
      <c r="K64" s="80">
        <v>0</v>
      </c>
      <c r="L64" s="80">
        <v>0</v>
      </c>
      <c r="M64" s="80">
        <v>0</v>
      </c>
      <c r="N64" s="80">
        <v>0</v>
      </c>
      <c r="O64" s="80">
        <f t="shared" si="20"/>
        <v>0</v>
      </c>
    </row>
    <row r="65" spans="1:15" x14ac:dyDescent="0.2">
      <c r="A65" s="79" t="s">
        <v>220</v>
      </c>
      <c r="B65" s="79" t="s">
        <v>221</v>
      </c>
      <c r="C65" s="79">
        <v>4</v>
      </c>
      <c r="D65" s="79" t="s">
        <v>222</v>
      </c>
      <c r="E65" s="79" t="s">
        <v>260</v>
      </c>
      <c r="F65" s="79">
        <v>2400</v>
      </c>
      <c r="G65" s="79" t="s">
        <v>284</v>
      </c>
      <c r="H65" s="80">
        <f t="shared" ref="H65:O65" si="21">SUM(H66:H74)</f>
        <v>81600</v>
      </c>
      <c r="I65" s="80">
        <f t="shared" si="21"/>
        <v>20400</v>
      </c>
      <c r="J65" s="80">
        <f t="shared" si="21"/>
        <v>102000</v>
      </c>
      <c r="K65" s="80">
        <f t="shared" si="21"/>
        <v>19254.8</v>
      </c>
      <c r="L65" s="80">
        <f>SUM(L66:L74)</f>
        <v>19254.8</v>
      </c>
      <c r="M65" s="80">
        <f>SUM(M66:M74)</f>
        <v>19254.8</v>
      </c>
      <c r="N65" s="80">
        <f>SUM(N66:N74)</f>
        <v>19254.8</v>
      </c>
      <c r="O65" s="80">
        <f t="shared" si="21"/>
        <v>82745.200000000012</v>
      </c>
    </row>
    <row r="66" spans="1:15" x14ac:dyDescent="0.2">
      <c r="A66" s="79" t="s">
        <v>220</v>
      </c>
      <c r="B66" s="79" t="s">
        <v>221</v>
      </c>
      <c r="C66" s="79">
        <v>4</v>
      </c>
      <c r="D66" s="79" t="s">
        <v>222</v>
      </c>
      <c r="E66" s="79" t="s">
        <v>260</v>
      </c>
      <c r="F66" s="79">
        <v>241</v>
      </c>
      <c r="G66" s="79" t="s">
        <v>285</v>
      </c>
      <c r="H66" s="80">
        <v>0</v>
      </c>
      <c r="I66" s="80">
        <v>0</v>
      </c>
      <c r="J66" s="80">
        <f t="shared" ref="J66:J74" si="22">+H66+I66</f>
        <v>0</v>
      </c>
      <c r="K66" s="80">
        <v>0</v>
      </c>
      <c r="L66" s="80">
        <v>0</v>
      </c>
      <c r="M66" s="80">
        <v>0</v>
      </c>
      <c r="N66" s="80">
        <v>0</v>
      </c>
      <c r="O66" s="80">
        <f t="shared" ref="O66:O74" si="23">+J66-L66</f>
        <v>0</v>
      </c>
    </row>
    <row r="67" spans="1:15" x14ac:dyDescent="0.2">
      <c r="A67" s="79" t="s">
        <v>220</v>
      </c>
      <c r="B67" s="79" t="s">
        <v>221</v>
      </c>
      <c r="C67" s="79">
        <v>4</v>
      </c>
      <c r="D67" s="79" t="s">
        <v>222</v>
      </c>
      <c r="E67" s="79" t="s">
        <v>260</v>
      </c>
      <c r="F67" s="79">
        <v>242</v>
      </c>
      <c r="G67" s="79" t="s">
        <v>286</v>
      </c>
      <c r="H67" s="80">
        <v>3000</v>
      </c>
      <c r="I67" s="80">
        <v>0</v>
      </c>
      <c r="J67" s="80">
        <f t="shared" si="22"/>
        <v>3000</v>
      </c>
      <c r="K67" s="80">
        <v>620.5</v>
      </c>
      <c r="L67" s="80">
        <v>620.5</v>
      </c>
      <c r="M67" s="80">
        <v>620.5</v>
      </c>
      <c r="N67" s="80">
        <v>620.5</v>
      </c>
      <c r="O67" s="80">
        <f t="shared" si="23"/>
        <v>2379.5</v>
      </c>
    </row>
    <row r="68" spans="1:15" x14ac:dyDescent="0.2">
      <c r="A68" s="79" t="s">
        <v>220</v>
      </c>
      <c r="B68" s="79" t="s">
        <v>221</v>
      </c>
      <c r="C68" s="79">
        <v>4</v>
      </c>
      <c r="D68" s="79" t="s">
        <v>222</v>
      </c>
      <c r="E68" s="79" t="s">
        <v>260</v>
      </c>
      <c r="F68" s="79">
        <v>243</v>
      </c>
      <c r="G68" s="79" t="s">
        <v>287</v>
      </c>
      <c r="H68" s="80">
        <v>3000</v>
      </c>
      <c r="I68" s="80">
        <v>0</v>
      </c>
      <c r="J68" s="80">
        <f t="shared" si="22"/>
        <v>3000</v>
      </c>
      <c r="K68" s="80">
        <v>0</v>
      </c>
      <c r="L68" s="80">
        <v>0</v>
      </c>
      <c r="M68" s="80">
        <v>0</v>
      </c>
      <c r="N68" s="80">
        <v>0</v>
      </c>
      <c r="O68" s="80">
        <f t="shared" si="23"/>
        <v>3000</v>
      </c>
    </row>
    <row r="69" spans="1:15" x14ac:dyDescent="0.2">
      <c r="A69" s="79" t="s">
        <v>220</v>
      </c>
      <c r="B69" s="79" t="s">
        <v>221</v>
      </c>
      <c r="C69" s="79">
        <v>4</v>
      </c>
      <c r="D69" s="79" t="s">
        <v>222</v>
      </c>
      <c r="E69" s="79" t="s">
        <v>260</v>
      </c>
      <c r="F69" s="79">
        <v>244</v>
      </c>
      <c r="G69" s="79" t="s">
        <v>288</v>
      </c>
      <c r="H69" s="80">
        <v>0</v>
      </c>
      <c r="I69" s="80">
        <v>0</v>
      </c>
      <c r="J69" s="80">
        <f t="shared" si="22"/>
        <v>0</v>
      </c>
      <c r="K69" s="80">
        <v>0</v>
      </c>
      <c r="L69" s="80">
        <v>0</v>
      </c>
      <c r="M69" s="80">
        <v>0</v>
      </c>
      <c r="N69" s="80">
        <v>0</v>
      </c>
      <c r="O69" s="80">
        <f t="shared" si="23"/>
        <v>0</v>
      </c>
    </row>
    <row r="70" spans="1:15" x14ac:dyDescent="0.2">
      <c r="A70" s="79" t="s">
        <v>220</v>
      </c>
      <c r="B70" s="79" t="s">
        <v>221</v>
      </c>
      <c r="C70" s="79">
        <v>4</v>
      </c>
      <c r="D70" s="79" t="s">
        <v>222</v>
      </c>
      <c r="E70" s="79" t="s">
        <v>260</v>
      </c>
      <c r="F70" s="79">
        <v>245</v>
      </c>
      <c r="G70" s="79" t="s">
        <v>289</v>
      </c>
      <c r="H70" s="80">
        <v>0</v>
      </c>
      <c r="I70" s="80">
        <v>0</v>
      </c>
      <c r="J70" s="80">
        <f t="shared" si="22"/>
        <v>0</v>
      </c>
      <c r="K70" s="80">
        <v>0</v>
      </c>
      <c r="L70" s="80">
        <v>0</v>
      </c>
      <c r="M70" s="80">
        <v>0</v>
      </c>
      <c r="N70" s="80">
        <v>0</v>
      </c>
      <c r="O70" s="80">
        <f t="shared" si="23"/>
        <v>0</v>
      </c>
    </row>
    <row r="71" spans="1:15" x14ac:dyDescent="0.2">
      <c r="A71" s="79" t="s">
        <v>220</v>
      </c>
      <c r="B71" s="79" t="s">
        <v>221</v>
      </c>
      <c r="C71" s="79">
        <v>4</v>
      </c>
      <c r="D71" s="79" t="s">
        <v>222</v>
      </c>
      <c r="E71" s="79" t="s">
        <v>260</v>
      </c>
      <c r="F71" s="79">
        <v>246</v>
      </c>
      <c r="G71" s="79" t="s">
        <v>290</v>
      </c>
      <c r="H71" s="80">
        <v>9600</v>
      </c>
      <c r="I71" s="80">
        <v>64400</v>
      </c>
      <c r="J71" s="80">
        <f t="shared" si="22"/>
        <v>74000</v>
      </c>
      <c r="K71" s="80">
        <v>3239.26</v>
      </c>
      <c r="L71" s="80">
        <v>3239.26</v>
      </c>
      <c r="M71" s="80">
        <v>3239.26</v>
      </c>
      <c r="N71" s="80">
        <v>3239.26</v>
      </c>
      <c r="O71" s="80">
        <f t="shared" si="23"/>
        <v>70760.740000000005</v>
      </c>
    </row>
    <row r="72" spans="1:15" x14ac:dyDescent="0.2">
      <c r="A72" s="79" t="s">
        <v>220</v>
      </c>
      <c r="B72" s="79" t="s">
        <v>221</v>
      </c>
      <c r="C72" s="79">
        <v>4</v>
      </c>
      <c r="D72" s="79" t="s">
        <v>222</v>
      </c>
      <c r="E72" s="79" t="s">
        <v>260</v>
      </c>
      <c r="F72" s="79">
        <v>247</v>
      </c>
      <c r="G72" s="79" t="s">
        <v>291</v>
      </c>
      <c r="H72" s="80">
        <v>6000</v>
      </c>
      <c r="I72" s="80">
        <v>0</v>
      </c>
      <c r="J72" s="80">
        <f t="shared" si="22"/>
        <v>6000</v>
      </c>
      <c r="K72" s="80">
        <v>1404.4</v>
      </c>
      <c r="L72" s="80">
        <v>1404.4</v>
      </c>
      <c r="M72" s="80">
        <v>1404.4</v>
      </c>
      <c r="N72" s="80">
        <v>1404.4</v>
      </c>
      <c r="O72" s="80">
        <f t="shared" si="23"/>
        <v>4595.6000000000004</v>
      </c>
    </row>
    <row r="73" spans="1:15" x14ac:dyDescent="0.2">
      <c r="A73" s="79" t="s">
        <v>220</v>
      </c>
      <c r="B73" s="79" t="s">
        <v>221</v>
      </c>
      <c r="C73" s="79">
        <v>4</v>
      </c>
      <c r="D73" s="79" t="s">
        <v>222</v>
      </c>
      <c r="E73" s="79" t="s">
        <v>260</v>
      </c>
      <c r="F73" s="79">
        <v>248</v>
      </c>
      <c r="G73" s="79" t="s">
        <v>292</v>
      </c>
      <c r="H73" s="80">
        <v>30000</v>
      </c>
      <c r="I73" s="80">
        <v>-24000</v>
      </c>
      <c r="J73" s="80">
        <f t="shared" si="22"/>
        <v>6000</v>
      </c>
      <c r="K73" s="80">
        <v>5211.01</v>
      </c>
      <c r="L73" s="80">
        <v>5211.01</v>
      </c>
      <c r="M73" s="80">
        <v>5211.01</v>
      </c>
      <c r="N73" s="80">
        <v>5211.01</v>
      </c>
      <c r="O73" s="80">
        <f t="shared" si="23"/>
        <v>788.98999999999978</v>
      </c>
    </row>
    <row r="74" spans="1:15" x14ac:dyDescent="0.2">
      <c r="A74" s="79" t="s">
        <v>220</v>
      </c>
      <c r="B74" s="79" t="s">
        <v>221</v>
      </c>
      <c r="C74" s="79">
        <v>4</v>
      </c>
      <c r="D74" s="79" t="s">
        <v>222</v>
      </c>
      <c r="E74" s="79" t="s">
        <v>260</v>
      </c>
      <c r="F74" s="79">
        <v>249</v>
      </c>
      <c r="G74" s="79" t="s">
        <v>293</v>
      </c>
      <c r="H74" s="80">
        <v>30000</v>
      </c>
      <c r="I74" s="80">
        <v>-20000</v>
      </c>
      <c r="J74" s="80">
        <f t="shared" si="22"/>
        <v>10000</v>
      </c>
      <c r="K74" s="80">
        <v>8779.6299999999992</v>
      </c>
      <c r="L74" s="80">
        <v>8779.6299999999992</v>
      </c>
      <c r="M74" s="80">
        <v>8779.6299999999992</v>
      </c>
      <c r="N74" s="80">
        <v>8779.6299999999992</v>
      </c>
      <c r="O74" s="80">
        <f t="shared" si="23"/>
        <v>1220.3700000000008</v>
      </c>
    </row>
    <row r="75" spans="1:15" x14ac:dyDescent="0.2">
      <c r="A75" s="79" t="s">
        <v>220</v>
      </c>
      <c r="B75" s="79" t="s">
        <v>221</v>
      </c>
      <c r="C75" s="79">
        <v>4</v>
      </c>
      <c r="D75" s="79" t="s">
        <v>222</v>
      </c>
      <c r="E75" s="79" t="s">
        <v>260</v>
      </c>
      <c r="F75" s="79">
        <v>2500</v>
      </c>
      <c r="G75" s="79" t="s">
        <v>294</v>
      </c>
      <c r="H75" s="80">
        <f t="shared" ref="H75:O75" si="24">SUM(H76:H82)</f>
        <v>11000</v>
      </c>
      <c r="I75" s="80">
        <f t="shared" si="24"/>
        <v>0</v>
      </c>
      <c r="J75" s="80">
        <f t="shared" si="24"/>
        <v>11000</v>
      </c>
      <c r="K75" s="80">
        <f t="shared" si="24"/>
        <v>2224.48</v>
      </c>
      <c r="L75" s="80">
        <f>SUM(L76:L82)</f>
        <v>2224.48</v>
      </c>
      <c r="M75" s="80">
        <f>SUM(M76:M82)</f>
        <v>2224.48</v>
      </c>
      <c r="N75" s="80">
        <f>SUM(N76:N82)</f>
        <v>2224.48</v>
      </c>
      <c r="O75" s="80">
        <f t="shared" si="24"/>
        <v>8775.52</v>
      </c>
    </row>
    <row r="76" spans="1:15" x14ac:dyDescent="0.2">
      <c r="A76" s="79" t="s">
        <v>220</v>
      </c>
      <c r="B76" s="79" t="s">
        <v>221</v>
      </c>
      <c r="C76" s="79">
        <v>4</v>
      </c>
      <c r="D76" s="79" t="s">
        <v>222</v>
      </c>
      <c r="E76" s="79" t="s">
        <v>260</v>
      </c>
      <c r="F76" s="79">
        <v>251</v>
      </c>
      <c r="G76" s="79" t="s">
        <v>295</v>
      </c>
      <c r="H76" s="80">
        <v>0</v>
      </c>
      <c r="I76" s="80">
        <v>0</v>
      </c>
      <c r="J76" s="80">
        <f t="shared" ref="J76:J82" si="25">+H76+I76</f>
        <v>0</v>
      </c>
      <c r="K76" s="80">
        <v>0</v>
      </c>
      <c r="L76" s="80">
        <v>0</v>
      </c>
      <c r="M76" s="80">
        <v>0</v>
      </c>
      <c r="N76" s="80">
        <v>0</v>
      </c>
      <c r="O76" s="80">
        <f t="shared" ref="O76:O82" si="26">+J76-L76</f>
        <v>0</v>
      </c>
    </row>
    <row r="77" spans="1:15" x14ac:dyDescent="0.2">
      <c r="A77" s="79" t="s">
        <v>220</v>
      </c>
      <c r="B77" s="79" t="s">
        <v>221</v>
      </c>
      <c r="C77" s="79">
        <v>4</v>
      </c>
      <c r="D77" s="79" t="s">
        <v>222</v>
      </c>
      <c r="E77" s="79" t="s">
        <v>260</v>
      </c>
      <c r="F77" s="79">
        <v>252</v>
      </c>
      <c r="G77" s="79" t="s">
        <v>296</v>
      </c>
      <c r="H77" s="80">
        <v>6000</v>
      </c>
      <c r="I77" s="80">
        <v>0</v>
      </c>
      <c r="J77" s="80">
        <f t="shared" si="25"/>
        <v>6000</v>
      </c>
      <c r="K77" s="80">
        <v>0</v>
      </c>
      <c r="L77" s="80">
        <v>0</v>
      </c>
      <c r="M77" s="80">
        <v>0</v>
      </c>
      <c r="N77" s="80">
        <v>0</v>
      </c>
      <c r="O77" s="80">
        <f t="shared" si="26"/>
        <v>6000</v>
      </c>
    </row>
    <row r="78" spans="1:15" x14ac:dyDescent="0.2">
      <c r="A78" s="79" t="s">
        <v>220</v>
      </c>
      <c r="B78" s="79" t="s">
        <v>221</v>
      </c>
      <c r="C78" s="79">
        <v>4</v>
      </c>
      <c r="D78" s="79" t="s">
        <v>222</v>
      </c>
      <c r="E78" s="79" t="s">
        <v>260</v>
      </c>
      <c r="F78" s="79">
        <v>253</v>
      </c>
      <c r="G78" s="79" t="s">
        <v>297</v>
      </c>
      <c r="H78" s="80">
        <v>5000</v>
      </c>
      <c r="I78" s="80">
        <v>0</v>
      </c>
      <c r="J78" s="80">
        <f t="shared" si="25"/>
        <v>5000</v>
      </c>
      <c r="K78" s="80">
        <v>2224.48</v>
      </c>
      <c r="L78" s="80">
        <v>2224.48</v>
      </c>
      <c r="M78" s="80">
        <v>2224.48</v>
      </c>
      <c r="N78" s="80">
        <v>2224.48</v>
      </c>
      <c r="O78" s="80">
        <f t="shared" si="26"/>
        <v>2775.52</v>
      </c>
    </row>
    <row r="79" spans="1:15" x14ac:dyDescent="0.2">
      <c r="A79" s="79" t="s">
        <v>220</v>
      </c>
      <c r="B79" s="79" t="s">
        <v>221</v>
      </c>
      <c r="C79" s="79">
        <v>4</v>
      </c>
      <c r="D79" s="79" t="s">
        <v>222</v>
      </c>
      <c r="E79" s="79" t="s">
        <v>260</v>
      </c>
      <c r="F79" s="79">
        <v>254</v>
      </c>
      <c r="G79" s="79" t="s">
        <v>298</v>
      </c>
      <c r="H79" s="80">
        <v>0</v>
      </c>
      <c r="I79" s="80">
        <v>0</v>
      </c>
      <c r="J79" s="80">
        <f t="shared" si="25"/>
        <v>0</v>
      </c>
      <c r="K79" s="80">
        <v>0</v>
      </c>
      <c r="L79" s="80">
        <v>0</v>
      </c>
      <c r="M79" s="80">
        <v>0</v>
      </c>
      <c r="N79" s="80">
        <v>0</v>
      </c>
      <c r="O79" s="80">
        <f t="shared" si="26"/>
        <v>0</v>
      </c>
    </row>
    <row r="80" spans="1:15" x14ac:dyDescent="0.2">
      <c r="A80" s="79" t="s">
        <v>220</v>
      </c>
      <c r="B80" s="79" t="s">
        <v>221</v>
      </c>
      <c r="C80" s="79">
        <v>4</v>
      </c>
      <c r="D80" s="79" t="s">
        <v>222</v>
      </c>
      <c r="E80" s="79" t="s">
        <v>260</v>
      </c>
      <c r="F80" s="79">
        <v>255</v>
      </c>
      <c r="G80" s="79" t="s">
        <v>299</v>
      </c>
      <c r="H80" s="80">
        <v>0</v>
      </c>
      <c r="I80" s="80">
        <v>0</v>
      </c>
      <c r="J80" s="80">
        <f t="shared" si="25"/>
        <v>0</v>
      </c>
      <c r="K80" s="80">
        <v>0</v>
      </c>
      <c r="L80" s="80">
        <v>0</v>
      </c>
      <c r="M80" s="80">
        <v>0</v>
      </c>
      <c r="N80" s="80">
        <v>0</v>
      </c>
      <c r="O80" s="80">
        <f t="shared" si="26"/>
        <v>0</v>
      </c>
    </row>
    <row r="81" spans="1:15" x14ac:dyDescent="0.2">
      <c r="A81" s="79" t="s">
        <v>220</v>
      </c>
      <c r="B81" s="79" t="s">
        <v>221</v>
      </c>
      <c r="C81" s="79">
        <v>4</v>
      </c>
      <c r="D81" s="79" t="s">
        <v>222</v>
      </c>
      <c r="E81" s="79" t="s">
        <v>260</v>
      </c>
      <c r="F81" s="79">
        <v>256</v>
      </c>
      <c r="G81" s="79" t="s">
        <v>300</v>
      </c>
      <c r="H81" s="80">
        <v>0</v>
      </c>
      <c r="I81" s="80">
        <v>0</v>
      </c>
      <c r="J81" s="80">
        <f t="shared" si="25"/>
        <v>0</v>
      </c>
      <c r="K81" s="80">
        <v>0</v>
      </c>
      <c r="L81" s="80">
        <v>0</v>
      </c>
      <c r="M81" s="80">
        <v>0</v>
      </c>
      <c r="N81" s="80">
        <v>0</v>
      </c>
      <c r="O81" s="80">
        <f t="shared" si="26"/>
        <v>0</v>
      </c>
    </row>
    <row r="82" spans="1:15" x14ac:dyDescent="0.2">
      <c r="A82" s="79" t="s">
        <v>220</v>
      </c>
      <c r="B82" s="79" t="s">
        <v>221</v>
      </c>
      <c r="C82" s="79">
        <v>4</v>
      </c>
      <c r="D82" s="79" t="s">
        <v>222</v>
      </c>
      <c r="E82" s="79" t="s">
        <v>260</v>
      </c>
      <c r="F82" s="79">
        <v>259</v>
      </c>
      <c r="G82" s="79" t="s">
        <v>301</v>
      </c>
      <c r="H82" s="80">
        <v>0</v>
      </c>
      <c r="I82" s="80">
        <v>0</v>
      </c>
      <c r="J82" s="80">
        <f t="shared" si="25"/>
        <v>0</v>
      </c>
      <c r="K82" s="80">
        <v>0</v>
      </c>
      <c r="L82" s="80">
        <v>0</v>
      </c>
      <c r="M82" s="80">
        <v>0</v>
      </c>
      <c r="N82" s="80">
        <v>0</v>
      </c>
      <c r="O82" s="80">
        <f t="shared" si="26"/>
        <v>0</v>
      </c>
    </row>
    <row r="83" spans="1:15" x14ac:dyDescent="0.2">
      <c r="A83" s="79" t="s">
        <v>220</v>
      </c>
      <c r="B83" s="79" t="s">
        <v>221</v>
      </c>
      <c r="C83" s="79">
        <v>4</v>
      </c>
      <c r="D83" s="79" t="s">
        <v>222</v>
      </c>
      <c r="E83" s="79" t="s">
        <v>260</v>
      </c>
      <c r="F83" s="79">
        <v>2600</v>
      </c>
      <c r="G83" s="79" t="s">
        <v>302</v>
      </c>
      <c r="H83" s="80">
        <f t="shared" ref="H83:O83" si="27">SUM(H84:H85)</f>
        <v>882000</v>
      </c>
      <c r="I83" s="80">
        <f t="shared" si="27"/>
        <v>0</v>
      </c>
      <c r="J83" s="80">
        <f t="shared" si="27"/>
        <v>882000</v>
      </c>
      <c r="K83" s="80">
        <f t="shared" si="27"/>
        <v>796194.6</v>
      </c>
      <c r="L83" s="80">
        <f>SUM(L84:L85)</f>
        <v>796194.6</v>
      </c>
      <c r="M83" s="80">
        <f>SUM(M84:M85)</f>
        <v>736046.86</v>
      </c>
      <c r="N83" s="80">
        <f>SUM(N84:N85)</f>
        <v>736046.86</v>
      </c>
      <c r="O83" s="80">
        <f t="shared" si="27"/>
        <v>85805.400000000023</v>
      </c>
    </row>
    <row r="84" spans="1:15" x14ac:dyDescent="0.2">
      <c r="A84" s="79" t="s">
        <v>220</v>
      </c>
      <c r="B84" s="79" t="s">
        <v>221</v>
      </c>
      <c r="C84" s="79">
        <v>4</v>
      </c>
      <c r="D84" s="79" t="s">
        <v>222</v>
      </c>
      <c r="E84" s="79" t="s">
        <v>260</v>
      </c>
      <c r="F84" s="79">
        <v>261</v>
      </c>
      <c r="G84" s="79" t="s">
        <v>107</v>
      </c>
      <c r="H84" s="80">
        <v>882000</v>
      </c>
      <c r="I84" s="80">
        <v>0</v>
      </c>
      <c r="J84" s="80">
        <f>+H84+I84</f>
        <v>882000</v>
      </c>
      <c r="K84" s="80">
        <v>796194.6</v>
      </c>
      <c r="L84" s="80">
        <v>796194.6</v>
      </c>
      <c r="M84" s="80">
        <v>736046.86</v>
      </c>
      <c r="N84" s="80">
        <v>736046.86</v>
      </c>
      <c r="O84" s="80">
        <f>+J84-L84</f>
        <v>85805.400000000023</v>
      </c>
    </row>
    <row r="85" spans="1:15" x14ac:dyDescent="0.2">
      <c r="A85" s="79" t="s">
        <v>220</v>
      </c>
      <c r="B85" s="79" t="s">
        <v>221</v>
      </c>
      <c r="C85" s="79">
        <v>4</v>
      </c>
      <c r="D85" s="79" t="s">
        <v>222</v>
      </c>
      <c r="E85" s="79" t="s">
        <v>260</v>
      </c>
      <c r="F85" s="79">
        <v>262</v>
      </c>
      <c r="G85" s="79" t="s">
        <v>303</v>
      </c>
      <c r="H85" s="80">
        <v>0</v>
      </c>
      <c r="I85" s="80">
        <v>0</v>
      </c>
      <c r="J85" s="80">
        <f>+H85+I85</f>
        <v>0</v>
      </c>
      <c r="K85" s="80">
        <v>0</v>
      </c>
      <c r="L85" s="80">
        <v>0</v>
      </c>
      <c r="M85" s="80">
        <v>0</v>
      </c>
      <c r="N85" s="80">
        <v>0</v>
      </c>
      <c r="O85" s="80">
        <f>+J85-L85</f>
        <v>0</v>
      </c>
    </row>
    <row r="86" spans="1:15" x14ac:dyDescent="0.2">
      <c r="A86" s="79" t="s">
        <v>220</v>
      </c>
      <c r="B86" s="79" t="s">
        <v>221</v>
      </c>
      <c r="C86" s="79">
        <v>4</v>
      </c>
      <c r="D86" s="79" t="s">
        <v>222</v>
      </c>
      <c r="E86" s="79" t="s">
        <v>260</v>
      </c>
      <c r="F86" s="79">
        <v>2700</v>
      </c>
      <c r="G86" s="79" t="s">
        <v>304</v>
      </c>
      <c r="H86" s="80">
        <f t="shared" ref="H86:O86" si="28">SUM(H87:H90)</f>
        <v>146500</v>
      </c>
      <c r="I86" s="80">
        <f t="shared" si="28"/>
        <v>-20400</v>
      </c>
      <c r="J86" s="80">
        <f t="shared" si="28"/>
        <v>126100</v>
      </c>
      <c r="K86" s="80">
        <f t="shared" si="28"/>
        <v>37909.490000000005</v>
      </c>
      <c r="L86" s="80">
        <f>SUM(L87:L90)</f>
        <v>37909.490000000005</v>
      </c>
      <c r="M86" s="80">
        <f>SUM(M87:M90)</f>
        <v>37909.490000000005</v>
      </c>
      <c r="N86" s="80">
        <f>SUM(N87:N90)</f>
        <v>37909.490000000005</v>
      </c>
      <c r="O86" s="80">
        <f t="shared" si="28"/>
        <v>88190.510000000009</v>
      </c>
    </row>
    <row r="87" spans="1:15" x14ac:dyDescent="0.2">
      <c r="A87" s="79" t="s">
        <v>220</v>
      </c>
      <c r="B87" s="79" t="s">
        <v>221</v>
      </c>
      <c r="C87" s="79">
        <v>4</v>
      </c>
      <c r="D87" s="79" t="s">
        <v>222</v>
      </c>
      <c r="E87" s="79" t="s">
        <v>260</v>
      </c>
      <c r="F87" s="79">
        <v>271</v>
      </c>
      <c r="G87" s="79" t="s">
        <v>305</v>
      </c>
      <c r="H87" s="80">
        <v>120000</v>
      </c>
      <c r="I87" s="80">
        <v>-20400</v>
      </c>
      <c r="J87" s="80">
        <f>+H87+I87</f>
        <v>99600</v>
      </c>
      <c r="K87" s="80">
        <v>24172.080000000002</v>
      </c>
      <c r="L87" s="80">
        <v>24172.080000000002</v>
      </c>
      <c r="M87" s="80">
        <v>24172.080000000002</v>
      </c>
      <c r="N87" s="80">
        <v>24172.080000000002</v>
      </c>
      <c r="O87" s="80">
        <f>+J87-L87</f>
        <v>75427.92</v>
      </c>
    </row>
    <row r="88" spans="1:15" x14ac:dyDescent="0.2">
      <c r="A88" s="79" t="s">
        <v>220</v>
      </c>
      <c r="B88" s="79" t="s">
        <v>221</v>
      </c>
      <c r="C88" s="79">
        <v>4</v>
      </c>
      <c r="D88" s="79" t="s">
        <v>222</v>
      </c>
      <c r="E88" s="79" t="s">
        <v>260</v>
      </c>
      <c r="F88" s="79">
        <v>272</v>
      </c>
      <c r="G88" s="79" t="s">
        <v>306</v>
      </c>
      <c r="H88" s="80">
        <v>18000</v>
      </c>
      <c r="I88" s="80">
        <v>0</v>
      </c>
      <c r="J88" s="80">
        <f>+H88+I88</f>
        <v>18000</v>
      </c>
      <c r="K88" s="80">
        <v>13166.08</v>
      </c>
      <c r="L88" s="80">
        <v>13166.08</v>
      </c>
      <c r="M88" s="80">
        <v>13166.08</v>
      </c>
      <c r="N88" s="80">
        <v>13166.08</v>
      </c>
      <c r="O88" s="80">
        <f>+J88-L88</f>
        <v>4833.92</v>
      </c>
    </row>
    <row r="89" spans="1:15" x14ac:dyDescent="0.2">
      <c r="A89" s="79" t="s">
        <v>220</v>
      </c>
      <c r="B89" s="79" t="s">
        <v>221</v>
      </c>
      <c r="C89" s="79">
        <v>4</v>
      </c>
      <c r="D89" s="79" t="s">
        <v>222</v>
      </c>
      <c r="E89" s="79" t="s">
        <v>260</v>
      </c>
      <c r="F89" s="79">
        <v>273</v>
      </c>
      <c r="G89" s="79" t="s">
        <v>307</v>
      </c>
      <c r="H89" s="80">
        <v>3000</v>
      </c>
      <c r="I89" s="80">
        <v>0</v>
      </c>
      <c r="J89" s="80">
        <f>+H89+I89</f>
        <v>3000</v>
      </c>
      <c r="K89" s="80">
        <v>452.4</v>
      </c>
      <c r="L89" s="80">
        <v>452.4</v>
      </c>
      <c r="M89" s="80">
        <v>452.4</v>
      </c>
      <c r="N89" s="80">
        <v>452.4</v>
      </c>
      <c r="O89" s="80">
        <f>+J89-L89</f>
        <v>2547.6</v>
      </c>
    </row>
    <row r="90" spans="1:15" x14ac:dyDescent="0.2">
      <c r="A90" s="79" t="s">
        <v>220</v>
      </c>
      <c r="B90" s="79" t="s">
        <v>221</v>
      </c>
      <c r="C90" s="79">
        <v>4</v>
      </c>
      <c r="D90" s="79" t="s">
        <v>222</v>
      </c>
      <c r="E90" s="79" t="s">
        <v>260</v>
      </c>
      <c r="F90" s="79">
        <v>274</v>
      </c>
      <c r="G90" s="79" t="s">
        <v>308</v>
      </c>
      <c r="H90" s="80">
        <v>5500</v>
      </c>
      <c r="I90" s="80">
        <v>0</v>
      </c>
      <c r="J90" s="80">
        <f>+H90+I90</f>
        <v>5500</v>
      </c>
      <c r="K90" s="80">
        <v>118.93</v>
      </c>
      <c r="L90" s="80">
        <v>118.93</v>
      </c>
      <c r="M90" s="80">
        <v>118.93</v>
      </c>
      <c r="N90" s="80">
        <v>118.93</v>
      </c>
      <c r="O90" s="80">
        <f>+J90-L90</f>
        <v>5381.07</v>
      </c>
    </row>
    <row r="91" spans="1:15" x14ac:dyDescent="0.2">
      <c r="A91" s="79" t="s">
        <v>220</v>
      </c>
      <c r="B91" s="79" t="s">
        <v>221</v>
      </c>
      <c r="C91" s="79">
        <v>4</v>
      </c>
      <c r="D91" s="79" t="s">
        <v>222</v>
      </c>
      <c r="E91" s="79" t="s">
        <v>260</v>
      </c>
      <c r="F91" s="79">
        <v>2800</v>
      </c>
      <c r="G91" s="79" t="s">
        <v>309</v>
      </c>
      <c r="H91" s="80">
        <f t="shared" ref="H91:O91" si="29">SUM(H92:H94)</f>
        <v>0</v>
      </c>
      <c r="I91" s="80">
        <f t="shared" si="29"/>
        <v>0</v>
      </c>
      <c r="J91" s="80">
        <f t="shared" si="29"/>
        <v>0</v>
      </c>
      <c r="K91" s="80">
        <f t="shared" si="29"/>
        <v>0</v>
      </c>
      <c r="L91" s="80">
        <f>SUM(L92:L94)</f>
        <v>0</v>
      </c>
      <c r="M91" s="80">
        <f>SUM(M92:M94)</f>
        <v>0</v>
      </c>
      <c r="N91" s="80">
        <f>SUM(N92:N94)</f>
        <v>0</v>
      </c>
      <c r="O91" s="80">
        <f t="shared" si="29"/>
        <v>0</v>
      </c>
    </row>
    <row r="92" spans="1:15" x14ac:dyDescent="0.2">
      <c r="A92" s="79" t="s">
        <v>220</v>
      </c>
      <c r="B92" s="79" t="s">
        <v>221</v>
      </c>
      <c r="C92" s="79">
        <v>4</v>
      </c>
      <c r="D92" s="79" t="s">
        <v>222</v>
      </c>
      <c r="E92" s="79" t="s">
        <v>260</v>
      </c>
      <c r="F92" s="79">
        <v>281</v>
      </c>
      <c r="G92" s="79" t="s">
        <v>310</v>
      </c>
      <c r="H92" s="80">
        <v>0</v>
      </c>
      <c r="I92" s="80">
        <v>0</v>
      </c>
      <c r="J92" s="80">
        <f>+H92+I92</f>
        <v>0</v>
      </c>
      <c r="K92" s="80">
        <v>0</v>
      </c>
      <c r="L92" s="80">
        <v>0</v>
      </c>
      <c r="M92" s="80">
        <v>0</v>
      </c>
      <c r="N92" s="80">
        <v>0</v>
      </c>
      <c r="O92" s="80">
        <f>+J92-L92</f>
        <v>0</v>
      </c>
    </row>
    <row r="93" spans="1:15" x14ac:dyDescent="0.2">
      <c r="A93" s="79" t="s">
        <v>220</v>
      </c>
      <c r="B93" s="79" t="s">
        <v>221</v>
      </c>
      <c r="C93" s="79">
        <v>4</v>
      </c>
      <c r="D93" s="79" t="s">
        <v>222</v>
      </c>
      <c r="E93" s="79" t="s">
        <v>260</v>
      </c>
      <c r="F93" s="79">
        <v>282</v>
      </c>
      <c r="G93" s="79" t="s">
        <v>311</v>
      </c>
      <c r="H93" s="80">
        <v>0</v>
      </c>
      <c r="I93" s="80">
        <v>0</v>
      </c>
      <c r="J93" s="80">
        <f>+H93+I93</f>
        <v>0</v>
      </c>
      <c r="K93" s="80">
        <v>0</v>
      </c>
      <c r="L93" s="80">
        <v>0</v>
      </c>
      <c r="M93" s="80">
        <v>0</v>
      </c>
      <c r="N93" s="80">
        <v>0</v>
      </c>
      <c r="O93" s="80">
        <f>+J93-L93</f>
        <v>0</v>
      </c>
    </row>
    <row r="94" spans="1:15" x14ac:dyDescent="0.2">
      <c r="A94" s="79" t="s">
        <v>220</v>
      </c>
      <c r="B94" s="79" t="s">
        <v>221</v>
      </c>
      <c r="C94" s="79">
        <v>4</v>
      </c>
      <c r="D94" s="79" t="s">
        <v>222</v>
      </c>
      <c r="E94" s="79" t="s">
        <v>260</v>
      </c>
      <c r="F94" s="79">
        <v>283</v>
      </c>
      <c r="G94" s="79" t="s">
        <v>312</v>
      </c>
      <c r="H94" s="80">
        <v>0</v>
      </c>
      <c r="I94" s="80">
        <v>0</v>
      </c>
      <c r="J94" s="80">
        <f>+H94+I94</f>
        <v>0</v>
      </c>
      <c r="K94" s="80">
        <v>0</v>
      </c>
      <c r="L94" s="80">
        <v>0</v>
      </c>
      <c r="M94" s="80">
        <v>0</v>
      </c>
      <c r="N94" s="80">
        <v>0</v>
      </c>
      <c r="O94" s="80">
        <f>+J94-L94</f>
        <v>0</v>
      </c>
    </row>
    <row r="95" spans="1:15" x14ac:dyDescent="0.2">
      <c r="A95" s="79" t="s">
        <v>220</v>
      </c>
      <c r="B95" s="79" t="s">
        <v>221</v>
      </c>
      <c r="C95" s="79">
        <v>4</v>
      </c>
      <c r="D95" s="79" t="s">
        <v>222</v>
      </c>
      <c r="E95" s="79" t="s">
        <v>260</v>
      </c>
      <c r="F95" s="79">
        <v>2900</v>
      </c>
      <c r="G95" s="79" t="s">
        <v>313</v>
      </c>
      <c r="H95" s="80">
        <f t="shared" ref="H95:O95" si="30">SUM(H96:H104)</f>
        <v>264250</v>
      </c>
      <c r="I95" s="80">
        <f t="shared" si="30"/>
        <v>0</v>
      </c>
      <c r="J95" s="80">
        <f t="shared" si="30"/>
        <v>264250</v>
      </c>
      <c r="K95" s="80">
        <f t="shared" si="30"/>
        <v>165479.72</v>
      </c>
      <c r="L95" s="80">
        <f>SUM(L96:L104)</f>
        <v>165479.72</v>
      </c>
      <c r="M95" s="80">
        <f>SUM(M96:M104)</f>
        <v>165479.72</v>
      </c>
      <c r="N95" s="80">
        <f>SUM(N96:N104)</f>
        <v>165479.72</v>
      </c>
      <c r="O95" s="80">
        <f t="shared" si="30"/>
        <v>98770.280000000013</v>
      </c>
    </row>
    <row r="96" spans="1:15" x14ac:dyDescent="0.2">
      <c r="A96" s="79" t="s">
        <v>220</v>
      </c>
      <c r="B96" s="79" t="s">
        <v>221</v>
      </c>
      <c r="C96" s="79">
        <v>4</v>
      </c>
      <c r="D96" s="79" t="s">
        <v>222</v>
      </c>
      <c r="E96" s="79" t="s">
        <v>260</v>
      </c>
      <c r="F96" s="79">
        <v>291</v>
      </c>
      <c r="G96" s="79" t="s">
        <v>314</v>
      </c>
      <c r="H96" s="80">
        <v>12000</v>
      </c>
      <c r="I96" s="80">
        <v>0</v>
      </c>
      <c r="J96" s="80">
        <f t="shared" ref="J96:J104" si="31">+H96+I96</f>
        <v>12000</v>
      </c>
      <c r="K96" s="80">
        <v>2568.58</v>
      </c>
      <c r="L96" s="80">
        <v>2568.58</v>
      </c>
      <c r="M96" s="80">
        <v>2568.58</v>
      </c>
      <c r="N96" s="80">
        <v>2568.58</v>
      </c>
      <c r="O96" s="80">
        <f t="shared" ref="O96:O104" si="32">+J96-L96</f>
        <v>9431.42</v>
      </c>
    </row>
    <row r="97" spans="1:15" x14ac:dyDescent="0.2">
      <c r="A97" s="79" t="s">
        <v>220</v>
      </c>
      <c r="B97" s="79" t="s">
        <v>221</v>
      </c>
      <c r="C97" s="79">
        <v>4</v>
      </c>
      <c r="D97" s="79" t="s">
        <v>222</v>
      </c>
      <c r="E97" s="79" t="s">
        <v>260</v>
      </c>
      <c r="F97" s="79">
        <v>292</v>
      </c>
      <c r="G97" s="79" t="s">
        <v>315</v>
      </c>
      <c r="H97" s="80">
        <v>14400</v>
      </c>
      <c r="I97" s="80">
        <v>0</v>
      </c>
      <c r="J97" s="80">
        <f t="shared" si="31"/>
        <v>14400</v>
      </c>
      <c r="K97" s="80">
        <v>8342.26</v>
      </c>
      <c r="L97" s="80">
        <v>8342.26</v>
      </c>
      <c r="M97" s="80">
        <v>8342.26</v>
      </c>
      <c r="N97" s="80">
        <v>8342.26</v>
      </c>
      <c r="O97" s="80">
        <f t="shared" si="32"/>
        <v>6057.74</v>
      </c>
    </row>
    <row r="98" spans="1:15" x14ac:dyDescent="0.2">
      <c r="A98" s="79" t="s">
        <v>220</v>
      </c>
      <c r="B98" s="79" t="s">
        <v>221</v>
      </c>
      <c r="C98" s="79">
        <v>4</v>
      </c>
      <c r="D98" s="79" t="s">
        <v>222</v>
      </c>
      <c r="E98" s="79" t="s">
        <v>260</v>
      </c>
      <c r="F98" s="79">
        <v>293</v>
      </c>
      <c r="G98" s="79" t="s">
        <v>316</v>
      </c>
      <c r="H98" s="80">
        <v>15600</v>
      </c>
      <c r="I98" s="80">
        <v>0</v>
      </c>
      <c r="J98" s="80">
        <f t="shared" si="31"/>
        <v>15600</v>
      </c>
      <c r="K98" s="80">
        <v>658.01</v>
      </c>
      <c r="L98" s="80">
        <v>658.01</v>
      </c>
      <c r="M98" s="80">
        <v>658.01</v>
      </c>
      <c r="N98" s="80">
        <v>658.01</v>
      </c>
      <c r="O98" s="80">
        <f t="shared" si="32"/>
        <v>14941.99</v>
      </c>
    </row>
    <row r="99" spans="1:15" x14ac:dyDescent="0.2">
      <c r="A99" s="79" t="s">
        <v>220</v>
      </c>
      <c r="B99" s="79" t="s">
        <v>221</v>
      </c>
      <c r="C99" s="79">
        <v>4</v>
      </c>
      <c r="D99" s="79" t="s">
        <v>222</v>
      </c>
      <c r="E99" s="79" t="s">
        <v>260</v>
      </c>
      <c r="F99" s="79">
        <v>294</v>
      </c>
      <c r="G99" s="79" t="s">
        <v>317</v>
      </c>
      <c r="H99" s="80">
        <v>106250</v>
      </c>
      <c r="I99" s="80">
        <v>0</v>
      </c>
      <c r="J99" s="80">
        <f t="shared" si="31"/>
        <v>106250</v>
      </c>
      <c r="K99" s="80">
        <v>66598.539999999994</v>
      </c>
      <c r="L99" s="80">
        <v>66598.539999999994</v>
      </c>
      <c r="M99" s="80">
        <v>66598.539999999994</v>
      </c>
      <c r="N99" s="80">
        <v>66598.539999999994</v>
      </c>
      <c r="O99" s="80">
        <f t="shared" si="32"/>
        <v>39651.460000000006</v>
      </c>
    </row>
    <row r="100" spans="1:15" x14ac:dyDescent="0.2">
      <c r="A100" s="79" t="s">
        <v>220</v>
      </c>
      <c r="B100" s="79" t="s">
        <v>221</v>
      </c>
      <c r="C100" s="79">
        <v>4</v>
      </c>
      <c r="D100" s="79" t="s">
        <v>222</v>
      </c>
      <c r="E100" s="79" t="s">
        <v>260</v>
      </c>
      <c r="F100" s="79">
        <v>295</v>
      </c>
      <c r="G100" s="79" t="s">
        <v>318</v>
      </c>
      <c r="H100" s="80">
        <v>0</v>
      </c>
      <c r="I100" s="80">
        <v>0</v>
      </c>
      <c r="J100" s="80">
        <f t="shared" si="31"/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f t="shared" si="32"/>
        <v>0</v>
      </c>
    </row>
    <row r="101" spans="1:15" x14ac:dyDescent="0.2">
      <c r="A101" s="79" t="s">
        <v>220</v>
      </c>
      <c r="B101" s="79" t="s">
        <v>221</v>
      </c>
      <c r="C101" s="79">
        <v>4</v>
      </c>
      <c r="D101" s="79" t="s">
        <v>222</v>
      </c>
      <c r="E101" s="79" t="s">
        <v>260</v>
      </c>
      <c r="F101" s="79">
        <v>296</v>
      </c>
      <c r="G101" s="79" t="s">
        <v>319</v>
      </c>
      <c r="H101" s="80">
        <v>100000</v>
      </c>
      <c r="I101" s="80">
        <v>0</v>
      </c>
      <c r="J101" s="80">
        <f t="shared" si="31"/>
        <v>100000</v>
      </c>
      <c r="K101" s="80">
        <v>85798.55</v>
      </c>
      <c r="L101" s="80">
        <v>85798.55</v>
      </c>
      <c r="M101" s="80">
        <v>85798.55</v>
      </c>
      <c r="N101" s="80">
        <v>85798.55</v>
      </c>
      <c r="O101" s="80">
        <f t="shared" si="32"/>
        <v>14201.449999999997</v>
      </c>
    </row>
    <row r="102" spans="1:15" x14ac:dyDescent="0.2">
      <c r="A102" s="79" t="s">
        <v>220</v>
      </c>
      <c r="B102" s="79" t="s">
        <v>221</v>
      </c>
      <c r="C102" s="79">
        <v>4</v>
      </c>
      <c r="D102" s="79" t="s">
        <v>222</v>
      </c>
      <c r="E102" s="79" t="s">
        <v>260</v>
      </c>
      <c r="F102" s="79">
        <v>297</v>
      </c>
      <c r="G102" s="79" t="s">
        <v>320</v>
      </c>
      <c r="H102" s="80">
        <v>0</v>
      </c>
      <c r="I102" s="80">
        <v>0</v>
      </c>
      <c r="J102" s="80">
        <f t="shared" si="31"/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f t="shared" si="32"/>
        <v>0</v>
      </c>
    </row>
    <row r="103" spans="1:15" x14ac:dyDescent="0.2">
      <c r="A103" s="79" t="s">
        <v>220</v>
      </c>
      <c r="B103" s="79" t="s">
        <v>221</v>
      </c>
      <c r="C103" s="79">
        <v>4</v>
      </c>
      <c r="D103" s="79" t="s">
        <v>222</v>
      </c>
      <c r="E103" s="79" t="s">
        <v>260</v>
      </c>
      <c r="F103" s="79">
        <v>298</v>
      </c>
      <c r="G103" s="79" t="s">
        <v>321</v>
      </c>
      <c r="H103" s="80">
        <v>10000</v>
      </c>
      <c r="I103" s="80">
        <v>0</v>
      </c>
      <c r="J103" s="80">
        <f t="shared" si="31"/>
        <v>10000</v>
      </c>
      <c r="K103" s="80">
        <v>300</v>
      </c>
      <c r="L103" s="80">
        <v>300</v>
      </c>
      <c r="M103" s="80">
        <v>300</v>
      </c>
      <c r="N103" s="80">
        <v>300</v>
      </c>
      <c r="O103" s="80">
        <f t="shared" si="32"/>
        <v>9700</v>
      </c>
    </row>
    <row r="104" spans="1:15" x14ac:dyDescent="0.2">
      <c r="A104" s="79" t="s">
        <v>220</v>
      </c>
      <c r="B104" s="79" t="s">
        <v>221</v>
      </c>
      <c r="C104" s="79">
        <v>4</v>
      </c>
      <c r="D104" s="79" t="s">
        <v>222</v>
      </c>
      <c r="E104" s="79" t="s">
        <v>260</v>
      </c>
      <c r="F104" s="79">
        <v>299</v>
      </c>
      <c r="G104" s="79" t="s">
        <v>322</v>
      </c>
      <c r="H104" s="80">
        <v>6000</v>
      </c>
      <c r="I104" s="80">
        <v>0</v>
      </c>
      <c r="J104" s="80">
        <f t="shared" si="31"/>
        <v>6000</v>
      </c>
      <c r="K104" s="80">
        <v>1213.78</v>
      </c>
      <c r="L104" s="80">
        <v>1213.78</v>
      </c>
      <c r="M104" s="80">
        <v>1213.78</v>
      </c>
      <c r="N104" s="80">
        <v>1213.78</v>
      </c>
      <c r="O104" s="80">
        <f t="shared" si="32"/>
        <v>4786.22</v>
      </c>
    </row>
    <row r="105" spans="1:15" x14ac:dyDescent="0.2">
      <c r="A105" s="79" t="s">
        <v>220</v>
      </c>
      <c r="B105" s="79" t="s">
        <v>221</v>
      </c>
      <c r="C105" s="79">
        <v>1</v>
      </c>
      <c r="D105" s="79" t="s">
        <v>222</v>
      </c>
      <c r="E105" s="79" t="s">
        <v>260</v>
      </c>
      <c r="F105" s="79">
        <v>3000</v>
      </c>
      <c r="G105" s="79" t="s">
        <v>111</v>
      </c>
      <c r="H105" s="80">
        <f t="shared" ref="H105:O105" si="33">+H106+H116+H126+H136+H146+H156+H164+H174+H180</f>
        <v>12651593</v>
      </c>
      <c r="I105" s="80">
        <f t="shared" si="33"/>
        <v>0</v>
      </c>
      <c r="J105" s="80">
        <f t="shared" si="33"/>
        <v>12651593</v>
      </c>
      <c r="K105" s="80">
        <f t="shared" si="33"/>
        <v>7894950.9900000012</v>
      </c>
      <c r="L105" s="80">
        <f>+L106+L116+L126+L136+L146+L156+L164+L174+L180</f>
        <v>7894950.9900000012</v>
      </c>
      <c r="M105" s="80">
        <f>+M106+M116+M126+M136+M146+M156+M164+M174+M180</f>
        <v>7414880.7000000002</v>
      </c>
      <c r="N105" s="80">
        <f>+N106+N116+N126+N136+N146+N156+N164+N174+N180</f>
        <v>7414880.7000000002</v>
      </c>
      <c r="O105" s="80">
        <f t="shared" si="33"/>
        <v>4756642.0099999988</v>
      </c>
    </row>
    <row r="106" spans="1:15" x14ac:dyDescent="0.2">
      <c r="A106" s="79" t="s">
        <v>220</v>
      </c>
      <c r="B106" s="79" t="s">
        <v>221</v>
      </c>
      <c r="C106" s="79">
        <v>1</v>
      </c>
      <c r="D106" s="79" t="s">
        <v>222</v>
      </c>
      <c r="E106" s="79" t="s">
        <v>260</v>
      </c>
      <c r="F106" s="79">
        <v>3100</v>
      </c>
      <c r="G106" s="79" t="s">
        <v>323</v>
      </c>
      <c r="H106" s="80">
        <f t="shared" ref="H106:O106" si="34">SUM(H107:H115)</f>
        <v>510580</v>
      </c>
      <c r="I106" s="80">
        <f t="shared" si="34"/>
        <v>25000</v>
      </c>
      <c r="J106" s="80">
        <f t="shared" si="34"/>
        <v>535580</v>
      </c>
      <c r="K106" s="80">
        <f t="shared" si="34"/>
        <v>493067.86</v>
      </c>
      <c r="L106" s="80">
        <f>SUM(L107:L115)</f>
        <v>493067.86</v>
      </c>
      <c r="M106" s="80">
        <f>SUM(M107:M115)</f>
        <v>474943.86</v>
      </c>
      <c r="N106" s="80">
        <f>SUM(N107:N115)</f>
        <v>474943.86</v>
      </c>
      <c r="O106" s="80">
        <f t="shared" si="34"/>
        <v>42512.14</v>
      </c>
    </row>
    <row r="107" spans="1:15" x14ac:dyDescent="0.2">
      <c r="A107" s="79" t="s">
        <v>220</v>
      </c>
      <c r="B107" s="79" t="s">
        <v>221</v>
      </c>
      <c r="C107" s="79">
        <v>1</v>
      </c>
      <c r="D107" s="79" t="s">
        <v>222</v>
      </c>
      <c r="E107" s="79" t="s">
        <v>260</v>
      </c>
      <c r="F107" s="79">
        <v>311</v>
      </c>
      <c r="G107" s="79" t="s">
        <v>324</v>
      </c>
      <c r="H107" s="80">
        <v>162240</v>
      </c>
      <c r="I107" s="80">
        <v>55000</v>
      </c>
      <c r="J107" s="80">
        <f t="shared" ref="J107:J115" si="35">+H107+I107</f>
        <v>217240</v>
      </c>
      <c r="K107" s="80">
        <v>215132</v>
      </c>
      <c r="L107" s="80">
        <v>215132</v>
      </c>
      <c r="M107" s="80">
        <v>197008</v>
      </c>
      <c r="N107" s="80">
        <v>197008</v>
      </c>
      <c r="O107" s="80">
        <f t="shared" ref="O107:O115" si="36">+J107-L107</f>
        <v>2108</v>
      </c>
    </row>
    <row r="108" spans="1:15" x14ac:dyDescent="0.2">
      <c r="A108" s="79" t="s">
        <v>220</v>
      </c>
      <c r="B108" s="79" t="s">
        <v>221</v>
      </c>
      <c r="C108" s="79">
        <v>1</v>
      </c>
      <c r="D108" s="79" t="s">
        <v>222</v>
      </c>
      <c r="E108" s="79" t="s">
        <v>260</v>
      </c>
      <c r="F108" s="79">
        <v>312</v>
      </c>
      <c r="G108" s="79" t="s">
        <v>325</v>
      </c>
      <c r="H108" s="80">
        <v>3000</v>
      </c>
      <c r="I108" s="80">
        <v>-3000</v>
      </c>
      <c r="J108" s="80">
        <f t="shared" si="35"/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f t="shared" si="36"/>
        <v>0</v>
      </c>
    </row>
    <row r="109" spans="1:15" x14ac:dyDescent="0.2">
      <c r="A109" s="79" t="s">
        <v>220</v>
      </c>
      <c r="B109" s="79" t="s">
        <v>221</v>
      </c>
      <c r="C109" s="79">
        <v>1</v>
      </c>
      <c r="D109" s="79" t="s">
        <v>222</v>
      </c>
      <c r="E109" s="79" t="s">
        <v>260</v>
      </c>
      <c r="F109" s="79">
        <v>313</v>
      </c>
      <c r="G109" s="79" t="s">
        <v>326</v>
      </c>
      <c r="H109" s="80">
        <v>60000</v>
      </c>
      <c r="I109" s="80">
        <v>0</v>
      </c>
      <c r="J109" s="80">
        <f t="shared" si="35"/>
        <v>60000</v>
      </c>
      <c r="K109" s="80">
        <v>52810</v>
      </c>
      <c r="L109" s="80">
        <v>52810</v>
      </c>
      <c r="M109" s="80">
        <v>52810</v>
      </c>
      <c r="N109" s="80">
        <v>52810</v>
      </c>
      <c r="O109" s="80">
        <f t="shared" si="36"/>
        <v>7190</v>
      </c>
    </row>
    <row r="110" spans="1:15" x14ac:dyDescent="0.2">
      <c r="A110" s="79" t="s">
        <v>220</v>
      </c>
      <c r="B110" s="79" t="s">
        <v>221</v>
      </c>
      <c r="C110" s="79">
        <v>1</v>
      </c>
      <c r="D110" s="79" t="s">
        <v>222</v>
      </c>
      <c r="E110" s="79" t="s">
        <v>260</v>
      </c>
      <c r="F110" s="79">
        <v>314</v>
      </c>
      <c r="G110" s="79" t="s">
        <v>327</v>
      </c>
      <c r="H110" s="80">
        <v>106080</v>
      </c>
      <c r="I110" s="80">
        <v>-30000</v>
      </c>
      <c r="J110" s="80">
        <f t="shared" si="35"/>
        <v>76080</v>
      </c>
      <c r="K110" s="80">
        <v>58740.75</v>
      </c>
      <c r="L110" s="80">
        <v>58740.75</v>
      </c>
      <c r="M110" s="80">
        <v>58740.75</v>
      </c>
      <c r="N110" s="80">
        <v>58740.75</v>
      </c>
      <c r="O110" s="80">
        <f t="shared" si="36"/>
        <v>17339.25</v>
      </c>
    </row>
    <row r="111" spans="1:15" x14ac:dyDescent="0.2">
      <c r="A111" s="79" t="s">
        <v>220</v>
      </c>
      <c r="B111" s="79" t="s">
        <v>221</v>
      </c>
      <c r="C111" s="79">
        <v>1</v>
      </c>
      <c r="D111" s="79" t="s">
        <v>222</v>
      </c>
      <c r="E111" s="79" t="s">
        <v>260</v>
      </c>
      <c r="F111" s="79">
        <v>315</v>
      </c>
      <c r="G111" s="79" t="s">
        <v>328</v>
      </c>
      <c r="H111" s="80">
        <v>118876</v>
      </c>
      <c r="I111" s="80">
        <f>-10000+6500</f>
        <v>-3500</v>
      </c>
      <c r="J111" s="80">
        <f t="shared" si="35"/>
        <v>115376</v>
      </c>
      <c r="K111" s="80">
        <v>114344</v>
      </c>
      <c r="L111" s="80">
        <v>114344</v>
      </c>
      <c r="M111" s="80">
        <v>114344</v>
      </c>
      <c r="N111" s="80">
        <v>114344</v>
      </c>
      <c r="O111" s="80">
        <f t="shared" si="36"/>
        <v>1032</v>
      </c>
    </row>
    <row r="112" spans="1:15" x14ac:dyDescent="0.2">
      <c r="A112" s="79" t="s">
        <v>220</v>
      </c>
      <c r="B112" s="79" t="s">
        <v>221</v>
      </c>
      <c r="C112" s="79">
        <v>1</v>
      </c>
      <c r="D112" s="79" t="s">
        <v>222</v>
      </c>
      <c r="E112" s="79" t="s">
        <v>260</v>
      </c>
      <c r="F112" s="79">
        <v>316</v>
      </c>
      <c r="G112" s="79" t="s">
        <v>329</v>
      </c>
      <c r="H112" s="80">
        <v>0</v>
      </c>
      <c r="I112" s="80">
        <v>0</v>
      </c>
      <c r="J112" s="80">
        <f t="shared" si="35"/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f t="shared" si="36"/>
        <v>0</v>
      </c>
    </row>
    <row r="113" spans="1:15" x14ac:dyDescent="0.2">
      <c r="A113" s="79" t="s">
        <v>220</v>
      </c>
      <c r="B113" s="79" t="s">
        <v>221</v>
      </c>
      <c r="C113" s="79">
        <v>1</v>
      </c>
      <c r="D113" s="79" t="s">
        <v>222</v>
      </c>
      <c r="E113" s="79" t="s">
        <v>260</v>
      </c>
      <c r="F113" s="79">
        <v>317</v>
      </c>
      <c r="G113" s="79" t="s">
        <v>330</v>
      </c>
      <c r="H113" s="80">
        <v>53184</v>
      </c>
      <c r="I113" s="80">
        <v>10000</v>
      </c>
      <c r="J113" s="80">
        <f t="shared" si="35"/>
        <v>63184</v>
      </c>
      <c r="K113" s="80">
        <v>49356.76</v>
      </c>
      <c r="L113" s="80">
        <v>49356.76</v>
      </c>
      <c r="M113" s="80">
        <v>49356.76</v>
      </c>
      <c r="N113" s="80">
        <v>49356.76</v>
      </c>
      <c r="O113" s="80">
        <f t="shared" si="36"/>
        <v>13827.239999999998</v>
      </c>
    </row>
    <row r="114" spans="1:15" x14ac:dyDescent="0.2">
      <c r="A114" s="79" t="s">
        <v>220</v>
      </c>
      <c r="B114" s="79" t="s">
        <v>221</v>
      </c>
      <c r="C114" s="79">
        <v>1</v>
      </c>
      <c r="D114" s="79" t="s">
        <v>222</v>
      </c>
      <c r="E114" s="79" t="s">
        <v>260</v>
      </c>
      <c r="F114" s="79">
        <v>318</v>
      </c>
      <c r="G114" s="79" t="s">
        <v>331</v>
      </c>
      <c r="H114" s="80">
        <v>7200</v>
      </c>
      <c r="I114" s="80">
        <v>-3500</v>
      </c>
      <c r="J114" s="80">
        <f t="shared" si="35"/>
        <v>3700</v>
      </c>
      <c r="K114" s="80">
        <v>2684.35</v>
      </c>
      <c r="L114" s="80">
        <v>2684.35</v>
      </c>
      <c r="M114" s="80">
        <v>2684.35</v>
      </c>
      <c r="N114" s="80">
        <v>2684.35</v>
      </c>
      <c r="O114" s="80">
        <f t="shared" si="36"/>
        <v>1015.6500000000001</v>
      </c>
    </row>
    <row r="115" spans="1:15" x14ac:dyDescent="0.2">
      <c r="A115" s="79" t="s">
        <v>220</v>
      </c>
      <c r="B115" s="79" t="s">
        <v>221</v>
      </c>
      <c r="C115" s="79">
        <v>1</v>
      </c>
      <c r="D115" s="79" t="s">
        <v>222</v>
      </c>
      <c r="E115" s="79" t="s">
        <v>260</v>
      </c>
      <c r="F115" s="79">
        <v>319</v>
      </c>
      <c r="G115" s="79" t="s">
        <v>332</v>
      </c>
      <c r="H115" s="80">
        <v>0</v>
      </c>
      <c r="I115" s="80">
        <v>0</v>
      </c>
      <c r="J115" s="80">
        <f t="shared" si="35"/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f t="shared" si="36"/>
        <v>0</v>
      </c>
    </row>
    <row r="116" spans="1:15" x14ac:dyDescent="0.2">
      <c r="A116" s="79" t="s">
        <v>220</v>
      </c>
      <c r="B116" s="79" t="s">
        <v>221</v>
      </c>
      <c r="C116" s="79">
        <v>1</v>
      </c>
      <c r="D116" s="79" t="s">
        <v>222</v>
      </c>
      <c r="E116" s="79" t="s">
        <v>260</v>
      </c>
      <c r="F116" s="79">
        <v>3200</v>
      </c>
      <c r="G116" s="79" t="s">
        <v>333</v>
      </c>
      <c r="H116" s="80">
        <f t="shared" ref="H116:O116" si="37">SUM(H117:H125)</f>
        <v>393000</v>
      </c>
      <c r="I116" s="80">
        <f t="shared" si="37"/>
        <v>69000</v>
      </c>
      <c r="J116" s="80">
        <f t="shared" si="37"/>
        <v>462000</v>
      </c>
      <c r="K116" s="80">
        <f t="shared" si="37"/>
        <v>311779.93</v>
      </c>
      <c r="L116" s="80">
        <f>SUM(L117:L125)</f>
        <v>311779.93</v>
      </c>
      <c r="M116" s="80">
        <f>SUM(M117:M125)</f>
        <v>305336.33</v>
      </c>
      <c r="N116" s="80">
        <f>SUM(N117:N125)</f>
        <v>305336.33</v>
      </c>
      <c r="O116" s="80">
        <f t="shared" si="37"/>
        <v>150220.07</v>
      </c>
    </row>
    <row r="117" spans="1:15" x14ac:dyDescent="0.2">
      <c r="A117" s="79" t="s">
        <v>220</v>
      </c>
      <c r="B117" s="79" t="s">
        <v>221</v>
      </c>
      <c r="C117" s="79">
        <v>1</v>
      </c>
      <c r="D117" s="79" t="s">
        <v>222</v>
      </c>
      <c r="E117" s="79" t="s">
        <v>260</v>
      </c>
      <c r="F117" s="79">
        <v>321</v>
      </c>
      <c r="G117" s="79" t="s">
        <v>334</v>
      </c>
      <c r="H117" s="80">
        <v>0</v>
      </c>
      <c r="I117" s="80">
        <v>0</v>
      </c>
      <c r="J117" s="80">
        <f t="shared" ref="J117:J125" si="38">+H117+I117</f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f t="shared" ref="O117:O125" si="39">+J117-L117</f>
        <v>0</v>
      </c>
    </row>
    <row r="118" spans="1:15" x14ac:dyDescent="0.2">
      <c r="A118" s="79" t="s">
        <v>220</v>
      </c>
      <c r="B118" s="79" t="s">
        <v>221</v>
      </c>
      <c r="C118" s="79">
        <v>1</v>
      </c>
      <c r="D118" s="79" t="s">
        <v>222</v>
      </c>
      <c r="E118" s="79" t="s">
        <v>260</v>
      </c>
      <c r="F118" s="79">
        <v>322</v>
      </c>
      <c r="G118" s="79" t="s">
        <v>335</v>
      </c>
      <c r="H118" s="80">
        <v>0</v>
      </c>
      <c r="I118" s="80">
        <v>104920</v>
      </c>
      <c r="J118" s="80">
        <f t="shared" si="38"/>
        <v>104920</v>
      </c>
      <c r="K118" s="80">
        <v>20920</v>
      </c>
      <c r="L118" s="80">
        <v>20920</v>
      </c>
      <c r="M118" s="80">
        <v>20920</v>
      </c>
      <c r="N118" s="80">
        <v>20920</v>
      </c>
      <c r="O118" s="80">
        <f t="shared" si="39"/>
        <v>84000</v>
      </c>
    </row>
    <row r="119" spans="1:15" x14ac:dyDescent="0.2">
      <c r="A119" s="79" t="s">
        <v>220</v>
      </c>
      <c r="B119" s="79" t="s">
        <v>221</v>
      </c>
      <c r="C119" s="79">
        <v>1</v>
      </c>
      <c r="D119" s="79" t="s">
        <v>222</v>
      </c>
      <c r="E119" s="79" t="s">
        <v>260</v>
      </c>
      <c r="F119" s="79">
        <v>323</v>
      </c>
      <c r="G119" s="79" t="s">
        <v>336</v>
      </c>
      <c r="H119" s="80">
        <v>75000</v>
      </c>
      <c r="I119" s="80">
        <v>-15000</v>
      </c>
      <c r="J119" s="80">
        <f t="shared" si="38"/>
        <v>60000</v>
      </c>
      <c r="K119" s="80">
        <v>47690.63</v>
      </c>
      <c r="L119" s="80">
        <v>47690.63</v>
      </c>
      <c r="M119" s="80">
        <v>47690.63</v>
      </c>
      <c r="N119" s="80">
        <v>47690.63</v>
      </c>
      <c r="O119" s="80">
        <f t="shared" si="39"/>
        <v>12309.370000000003</v>
      </c>
    </row>
    <row r="120" spans="1:15" x14ac:dyDescent="0.2">
      <c r="A120" s="79" t="s">
        <v>220</v>
      </c>
      <c r="B120" s="79" t="s">
        <v>221</v>
      </c>
      <c r="C120" s="79">
        <v>1</v>
      </c>
      <c r="D120" s="79" t="s">
        <v>222</v>
      </c>
      <c r="E120" s="79" t="s">
        <v>260</v>
      </c>
      <c r="F120" s="79">
        <v>324</v>
      </c>
      <c r="G120" s="79" t="s">
        <v>337</v>
      </c>
      <c r="H120" s="80">
        <v>0</v>
      </c>
      <c r="I120" s="80">
        <v>0</v>
      </c>
      <c r="J120" s="80">
        <f t="shared" si="38"/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f t="shared" si="39"/>
        <v>0</v>
      </c>
    </row>
    <row r="121" spans="1:15" x14ac:dyDescent="0.2">
      <c r="A121" s="79" t="s">
        <v>220</v>
      </c>
      <c r="B121" s="79" t="s">
        <v>221</v>
      </c>
      <c r="C121" s="79">
        <v>1</v>
      </c>
      <c r="D121" s="79" t="s">
        <v>222</v>
      </c>
      <c r="E121" s="79" t="s">
        <v>260</v>
      </c>
      <c r="F121" s="79">
        <v>325</v>
      </c>
      <c r="G121" s="79" t="s">
        <v>338</v>
      </c>
      <c r="H121" s="80">
        <v>10000</v>
      </c>
      <c r="I121" s="80">
        <v>0</v>
      </c>
      <c r="J121" s="80">
        <f t="shared" si="38"/>
        <v>10000</v>
      </c>
      <c r="K121" s="80">
        <v>5412</v>
      </c>
      <c r="L121" s="80">
        <v>5412</v>
      </c>
      <c r="M121" s="80">
        <v>5412</v>
      </c>
      <c r="N121" s="80">
        <v>5412</v>
      </c>
      <c r="O121" s="80">
        <f t="shared" si="39"/>
        <v>4588</v>
      </c>
    </row>
    <row r="122" spans="1:15" x14ac:dyDescent="0.2">
      <c r="A122" s="79" t="s">
        <v>220</v>
      </c>
      <c r="B122" s="79" t="s">
        <v>221</v>
      </c>
      <c r="C122" s="79">
        <v>1</v>
      </c>
      <c r="D122" s="79" t="s">
        <v>222</v>
      </c>
      <c r="E122" s="79" t="s">
        <v>260</v>
      </c>
      <c r="F122" s="79">
        <v>326</v>
      </c>
      <c r="G122" s="79" t="s">
        <v>339</v>
      </c>
      <c r="H122" s="80">
        <v>18000</v>
      </c>
      <c r="I122" s="80">
        <v>0</v>
      </c>
      <c r="J122" s="80">
        <f t="shared" si="38"/>
        <v>18000</v>
      </c>
      <c r="K122" s="80">
        <v>0</v>
      </c>
      <c r="L122" s="80">
        <v>0</v>
      </c>
      <c r="M122" s="80">
        <v>0</v>
      </c>
      <c r="N122" s="80">
        <v>0</v>
      </c>
      <c r="O122" s="80">
        <f t="shared" si="39"/>
        <v>18000</v>
      </c>
    </row>
    <row r="123" spans="1:15" x14ac:dyDescent="0.2">
      <c r="A123" s="79" t="s">
        <v>220</v>
      </c>
      <c r="B123" s="79" t="s">
        <v>221</v>
      </c>
      <c r="C123" s="79">
        <v>1</v>
      </c>
      <c r="D123" s="79" t="s">
        <v>222</v>
      </c>
      <c r="E123" s="79" t="s">
        <v>260</v>
      </c>
      <c r="F123" s="79">
        <v>327</v>
      </c>
      <c r="G123" s="79" t="s">
        <v>340</v>
      </c>
      <c r="H123" s="80">
        <v>0</v>
      </c>
      <c r="I123" s="80">
        <v>0</v>
      </c>
      <c r="J123" s="80">
        <f t="shared" si="38"/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f t="shared" si="39"/>
        <v>0</v>
      </c>
    </row>
    <row r="124" spans="1:15" x14ac:dyDescent="0.2">
      <c r="A124" s="79" t="s">
        <v>220</v>
      </c>
      <c r="B124" s="79" t="s">
        <v>221</v>
      </c>
      <c r="C124" s="79">
        <v>1</v>
      </c>
      <c r="D124" s="79" t="s">
        <v>222</v>
      </c>
      <c r="E124" s="79" t="s">
        <v>260</v>
      </c>
      <c r="F124" s="79">
        <v>328</v>
      </c>
      <c r="G124" s="79" t="s">
        <v>341</v>
      </c>
      <c r="H124" s="80">
        <v>0</v>
      </c>
      <c r="I124" s="80">
        <v>0</v>
      </c>
      <c r="J124" s="80">
        <f t="shared" si="38"/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f t="shared" si="39"/>
        <v>0</v>
      </c>
    </row>
    <row r="125" spans="1:15" x14ac:dyDescent="0.2">
      <c r="A125" s="79" t="s">
        <v>220</v>
      </c>
      <c r="B125" s="79" t="s">
        <v>221</v>
      </c>
      <c r="C125" s="79">
        <v>1</v>
      </c>
      <c r="D125" s="79" t="s">
        <v>222</v>
      </c>
      <c r="E125" s="79" t="s">
        <v>260</v>
      </c>
      <c r="F125" s="79">
        <v>329</v>
      </c>
      <c r="G125" s="79" t="s">
        <v>342</v>
      </c>
      <c r="H125" s="80">
        <v>290000</v>
      </c>
      <c r="I125" s="80">
        <v>-20920</v>
      </c>
      <c r="J125" s="80">
        <f t="shared" si="38"/>
        <v>269080</v>
      </c>
      <c r="K125" s="80">
        <v>237757.3</v>
      </c>
      <c r="L125" s="80">
        <v>237757.3</v>
      </c>
      <c r="M125" s="80">
        <v>231313.7</v>
      </c>
      <c r="N125" s="80">
        <v>231313.7</v>
      </c>
      <c r="O125" s="80">
        <f t="shared" si="39"/>
        <v>31322.700000000012</v>
      </c>
    </row>
    <row r="126" spans="1:15" x14ac:dyDescent="0.2">
      <c r="A126" s="79" t="s">
        <v>220</v>
      </c>
      <c r="B126" s="79" t="s">
        <v>221</v>
      </c>
      <c r="C126" s="79">
        <v>1</v>
      </c>
      <c r="D126" s="79" t="s">
        <v>222</v>
      </c>
      <c r="E126" s="79" t="s">
        <v>260</v>
      </c>
      <c r="F126" s="79">
        <v>3300</v>
      </c>
      <c r="G126" s="79" t="s">
        <v>343</v>
      </c>
      <c r="H126" s="80">
        <f t="shared" ref="H126:O126" si="40">SUM(H127:H135)</f>
        <v>4957010</v>
      </c>
      <c r="I126" s="80">
        <f t="shared" si="40"/>
        <v>120040</v>
      </c>
      <c r="J126" s="80">
        <f t="shared" si="40"/>
        <v>5077050</v>
      </c>
      <c r="K126" s="80">
        <f t="shared" si="40"/>
        <v>3225452.37</v>
      </c>
      <c r="L126" s="80">
        <f>SUM(L127:L135)</f>
        <v>3225452.37</v>
      </c>
      <c r="M126" s="80">
        <f>SUM(M127:M135)</f>
        <v>3076533.33</v>
      </c>
      <c r="N126" s="80">
        <f>SUM(N127:N135)</f>
        <v>3076533.33</v>
      </c>
      <c r="O126" s="80">
        <f t="shared" si="40"/>
        <v>1851597.63</v>
      </c>
    </row>
    <row r="127" spans="1:15" x14ac:dyDescent="0.2">
      <c r="A127" s="79" t="s">
        <v>220</v>
      </c>
      <c r="B127" s="79" t="s">
        <v>221</v>
      </c>
      <c r="C127" s="79">
        <v>1</v>
      </c>
      <c r="D127" s="79" t="s">
        <v>222</v>
      </c>
      <c r="E127" s="79" t="s">
        <v>260</v>
      </c>
      <c r="F127" s="79">
        <v>331</v>
      </c>
      <c r="G127" s="79" t="s">
        <v>344</v>
      </c>
      <c r="H127" s="80">
        <v>3196960</v>
      </c>
      <c r="I127" s="80">
        <v>-50000</v>
      </c>
      <c r="J127" s="80">
        <f t="shared" ref="J127:J135" si="41">+H127+I127</f>
        <v>3146960</v>
      </c>
      <c r="K127" s="80">
        <v>1839187.19</v>
      </c>
      <c r="L127" s="80">
        <v>1839187.19</v>
      </c>
      <c r="M127" s="80">
        <v>1690268.15</v>
      </c>
      <c r="N127" s="80">
        <v>1690268.15</v>
      </c>
      <c r="O127" s="80">
        <f t="shared" ref="O127:O135" si="42">+J127-L127</f>
        <v>1307772.81</v>
      </c>
    </row>
    <row r="128" spans="1:15" x14ac:dyDescent="0.2">
      <c r="A128" s="79" t="s">
        <v>220</v>
      </c>
      <c r="B128" s="79" t="s">
        <v>221</v>
      </c>
      <c r="C128" s="79">
        <v>1</v>
      </c>
      <c r="D128" s="79" t="s">
        <v>222</v>
      </c>
      <c r="E128" s="79" t="s">
        <v>260</v>
      </c>
      <c r="F128" s="79">
        <v>332</v>
      </c>
      <c r="G128" s="79" t="s">
        <v>345</v>
      </c>
      <c r="H128" s="80">
        <v>600000</v>
      </c>
      <c r="I128" s="80">
        <v>-250000</v>
      </c>
      <c r="J128" s="80">
        <f t="shared" si="41"/>
        <v>350000</v>
      </c>
      <c r="K128" s="80">
        <v>208197.25</v>
      </c>
      <c r="L128" s="80">
        <v>208197.25</v>
      </c>
      <c r="M128" s="80">
        <v>208197.25</v>
      </c>
      <c r="N128" s="80">
        <v>208197.25</v>
      </c>
      <c r="O128" s="80">
        <f t="shared" si="42"/>
        <v>141802.75</v>
      </c>
    </row>
    <row r="129" spans="1:15" x14ac:dyDescent="0.2">
      <c r="A129" s="79" t="s">
        <v>220</v>
      </c>
      <c r="B129" s="79" t="s">
        <v>221</v>
      </c>
      <c r="C129" s="79">
        <v>1</v>
      </c>
      <c r="D129" s="79" t="s">
        <v>222</v>
      </c>
      <c r="E129" s="79" t="s">
        <v>260</v>
      </c>
      <c r="F129" s="79">
        <v>333</v>
      </c>
      <c r="G129" s="79" t="s">
        <v>346</v>
      </c>
      <c r="H129" s="80">
        <v>82200</v>
      </c>
      <c r="I129" s="80">
        <v>0</v>
      </c>
      <c r="J129" s="80">
        <f t="shared" si="41"/>
        <v>82200</v>
      </c>
      <c r="K129" s="80">
        <v>80736</v>
      </c>
      <c r="L129" s="80">
        <v>80736</v>
      </c>
      <c r="M129" s="80">
        <v>80736</v>
      </c>
      <c r="N129" s="80">
        <v>80736</v>
      </c>
      <c r="O129" s="80">
        <f t="shared" si="42"/>
        <v>1464</v>
      </c>
    </row>
    <row r="130" spans="1:15" x14ac:dyDescent="0.2">
      <c r="A130" s="79" t="s">
        <v>220</v>
      </c>
      <c r="B130" s="79" t="s">
        <v>221</v>
      </c>
      <c r="C130" s="79">
        <v>1</v>
      </c>
      <c r="D130" s="79" t="s">
        <v>222</v>
      </c>
      <c r="E130" s="79" t="s">
        <v>260</v>
      </c>
      <c r="F130" s="79">
        <v>334</v>
      </c>
      <c r="G130" s="79" t="s">
        <v>347</v>
      </c>
      <c r="H130" s="80">
        <v>480000</v>
      </c>
      <c r="I130" s="80">
        <v>-194000</v>
      </c>
      <c r="J130" s="80">
        <f t="shared" si="41"/>
        <v>286000</v>
      </c>
      <c r="K130" s="80">
        <v>272613.59000000003</v>
      </c>
      <c r="L130" s="80">
        <v>272613.59000000003</v>
      </c>
      <c r="M130" s="80">
        <v>272613.59000000003</v>
      </c>
      <c r="N130" s="80">
        <v>272613.59000000003</v>
      </c>
      <c r="O130" s="80">
        <f t="shared" si="42"/>
        <v>13386.409999999974</v>
      </c>
    </row>
    <row r="131" spans="1:15" x14ac:dyDescent="0.2">
      <c r="A131" s="79" t="s">
        <v>220</v>
      </c>
      <c r="B131" s="79" t="s">
        <v>221</v>
      </c>
      <c r="C131" s="79">
        <v>1</v>
      </c>
      <c r="D131" s="79" t="s">
        <v>222</v>
      </c>
      <c r="E131" s="79" t="s">
        <v>260</v>
      </c>
      <c r="F131" s="79">
        <v>335</v>
      </c>
      <c r="G131" s="79" t="s">
        <v>348</v>
      </c>
      <c r="H131" s="80">
        <v>0</v>
      </c>
      <c r="I131" s="80">
        <v>0</v>
      </c>
      <c r="J131" s="80">
        <f t="shared" si="41"/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f t="shared" si="42"/>
        <v>0</v>
      </c>
    </row>
    <row r="132" spans="1:15" x14ac:dyDescent="0.2">
      <c r="A132" s="79" t="s">
        <v>220</v>
      </c>
      <c r="B132" s="79" t="s">
        <v>221</v>
      </c>
      <c r="C132" s="79">
        <v>1</v>
      </c>
      <c r="D132" s="79" t="s">
        <v>222</v>
      </c>
      <c r="E132" s="79" t="s">
        <v>260</v>
      </c>
      <c r="F132" s="79">
        <v>336</v>
      </c>
      <c r="G132" s="79" t="s">
        <v>349</v>
      </c>
      <c r="H132" s="80">
        <v>65010</v>
      </c>
      <c r="I132" s="80">
        <v>20000</v>
      </c>
      <c r="J132" s="80">
        <f t="shared" si="41"/>
        <v>85010</v>
      </c>
      <c r="K132" s="80">
        <v>63520.22</v>
      </c>
      <c r="L132" s="80">
        <v>63520.22</v>
      </c>
      <c r="M132" s="80">
        <v>63520.22</v>
      </c>
      <c r="N132" s="80">
        <v>63520.22</v>
      </c>
      <c r="O132" s="80">
        <f t="shared" si="42"/>
        <v>21489.78</v>
      </c>
    </row>
    <row r="133" spans="1:15" x14ac:dyDescent="0.2">
      <c r="A133" s="79" t="s">
        <v>220</v>
      </c>
      <c r="B133" s="79" t="s">
        <v>221</v>
      </c>
      <c r="C133" s="79">
        <v>1</v>
      </c>
      <c r="D133" s="79" t="s">
        <v>222</v>
      </c>
      <c r="E133" s="79" t="s">
        <v>260</v>
      </c>
      <c r="F133" s="79">
        <v>337</v>
      </c>
      <c r="G133" s="79" t="s">
        <v>350</v>
      </c>
      <c r="H133" s="80">
        <v>0</v>
      </c>
      <c r="I133" s="80">
        <v>0</v>
      </c>
      <c r="J133" s="80">
        <f t="shared" si="41"/>
        <v>0</v>
      </c>
      <c r="K133" s="80">
        <v>0</v>
      </c>
      <c r="L133" s="80">
        <v>0</v>
      </c>
      <c r="M133" s="80">
        <v>0</v>
      </c>
      <c r="N133" s="80">
        <v>0</v>
      </c>
      <c r="O133" s="80">
        <f t="shared" si="42"/>
        <v>0</v>
      </c>
    </row>
    <row r="134" spans="1:15" x14ac:dyDescent="0.2">
      <c r="A134" s="79" t="s">
        <v>220</v>
      </c>
      <c r="B134" s="79" t="s">
        <v>221</v>
      </c>
      <c r="C134" s="79">
        <v>1</v>
      </c>
      <c r="D134" s="79" t="s">
        <v>222</v>
      </c>
      <c r="E134" s="79" t="s">
        <v>260</v>
      </c>
      <c r="F134" s="79">
        <v>338</v>
      </c>
      <c r="G134" s="79" t="s">
        <v>351</v>
      </c>
      <c r="H134" s="80">
        <v>412840</v>
      </c>
      <c r="I134" s="80">
        <v>594040</v>
      </c>
      <c r="J134" s="80">
        <f t="shared" si="41"/>
        <v>1006880</v>
      </c>
      <c r="K134" s="80">
        <v>744026.12</v>
      </c>
      <c r="L134" s="80">
        <v>744026.12</v>
      </c>
      <c r="M134" s="80">
        <v>744026.12</v>
      </c>
      <c r="N134" s="80">
        <v>744026.12</v>
      </c>
      <c r="O134" s="80">
        <f t="shared" si="42"/>
        <v>262853.88</v>
      </c>
    </row>
    <row r="135" spans="1:15" x14ac:dyDescent="0.2">
      <c r="A135" s="79" t="s">
        <v>220</v>
      </c>
      <c r="B135" s="79" t="s">
        <v>221</v>
      </c>
      <c r="C135" s="79">
        <v>1</v>
      </c>
      <c r="D135" s="79" t="s">
        <v>222</v>
      </c>
      <c r="E135" s="79" t="s">
        <v>260</v>
      </c>
      <c r="F135" s="79">
        <v>339</v>
      </c>
      <c r="G135" s="79" t="s">
        <v>352</v>
      </c>
      <c r="H135" s="80">
        <v>120000</v>
      </c>
      <c r="I135" s="80">
        <v>0</v>
      </c>
      <c r="J135" s="80">
        <f t="shared" si="41"/>
        <v>120000</v>
      </c>
      <c r="K135" s="80">
        <v>17172</v>
      </c>
      <c r="L135" s="80">
        <v>17172</v>
      </c>
      <c r="M135" s="80">
        <v>17172</v>
      </c>
      <c r="N135" s="80">
        <v>17172</v>
      </c>
      <c r="O135" s="80">
        <f t="shared" si="42"/>
        <v>102828</v>
      </c>
    </row>
    <row r="136" spans="1:15" x14ac:dyDescent="0.2">
      <c r="A136" s="79" t="s">
        <v>220</v>
      </c>
      <c r="B136" s="79" t="s">
        <v>221</v>
      </c>
      <c r="C136" s="79">
        <v>1</v>
      </c>
      <c r="D136" s="79" t="s">
        <v>222</v>
      </c>
      <c r="E136" s="79" t="s">
        <v>260</v>
      </c>
      <c r="F136" s="79">
        <v>3400</v>
      </c>
      <c r="G136" s="79" t="s">
        <v>353</v>
      </c>
      <c r="H136" s="80">
        <f t="shared" ref="H136:O136" si="43">SUM(H137:H145)</f>
        <v>2309730</v>
      </c>
      <c r="I136" s="80">
        <f t="shared" si="43"/>
        <v>210000</v>
      </c>
      <c r="J136" s="80">
        <f t="shared" si="43"/>
        <v>2519730</v>
      </c>
      <c r="K136" s="80">
        <f t="shared" si="43"/>
        <v>1477855.6600000001</v>
      </c>
      <c r="L136" s="80">
        <f>SUM(L137:L145)</f>
        <v>1477855.6600000001</v>
      </c>
      <c r="M136" s="80">
        <f>SUM(M137:M145)</f>
        <v>1258786.5</v>
      </c>
      <c r="N136" s="80">
        <f>SUM(N137:N145)</f>
        <v>1258786.5</v>
      </c>
      <c r="O136" s="80">
        <f t="shared" si="43"/>
        <v>1041874.34</v>
      </c>
    </row>
    <row r="137" spans="1:15" x14ac:dyDescent="0.2">
      <c r="A137" s="79" t="s">
        <v>220</v>
      </c>
      <c r="B137" s="79" t="s">
        <v>221</v>
      </c>
      <c r="C137" s="79">
        <v>1</v>
      </c>
      <c r="D137" s="79" t="s">
        <v>222</v>
      </c>
      <c r="E137" s="79" t="s">
        <v>260</v>
      </c>
      <c r="F137" s="79">
        <v>341</v>
      </c>
      <c r="G137" s="79" t="s">
        <v>354</v>
      </c>
      <c r="H137" s="80">
        <v>96000</v>
      </c>
      <c r="I137" s="80">
        <f>-20000+6000</f>
        <v>-14000</v>
      </c>
      <c r="J137" s="80">
        <f t="shared" ref="J137:J145" si="44">+H137+I137</f>
        <v>82000</v>
      </c>
      <c r="K137" s="80">
        <v>81006.81</v>
      </c>
      <c r="L137" s="80">
        <v>81006.81</v>
      </c>
      <c r="M137" s="80">
        <v>81006.81</v>
      </c>
      <c r="N137" s="80">
        <v>81006.81</v>
      </c>
      <c r="O137" s="80">
        <f t="shared" ref="O137:O145" si="45">+J137-L137</f>
        <v>993.19000000000233</v>
      </c>
    </row>
    <row r="138" spans="1:15" x14ac:dyDescent="0.2">
      <c r="A138" s="79" t="s">
        <v>220</v>
      </c>
      <c r="B138" s="79" t="s">
        <v>221</v>
      </c>
      <c r="C138" s="79">
        <v>1</v>
      </c>
      <c r="D138" s="79" t="s">
        <v>222</v>
      </c>
      <c r="E138" s="79" t="s">
        <v>260</v>
      </c>
      <c r="F138" s="79">
        <v>342</v>
      </c>
      <c r="G138" s="79" t="s">
        <v>355</v>
      </c>
      <c r="H138" s="80">
        <v>200000</v>
      </c>
      <c r="I138" s="80">
        <f>180000+50000</f>
        <v>230000</v>
      </c>
      <c r="J138" s="80">
        <f t="shared" si="44"/>
        <v>430000</v>
      </c>
      <c r="K138" s="80">
        <v>393633.19</v>
      </c>
      <c r="L138" s="80">
        <v>393633.19</v>
      </c>
      <c r="M138" s="80">
        <v>393633.19</v>
      </c>
      <c r="N138" s="80">
        <v>393633.19</v>
      </c>
      <c r="O138" s="80">
        <f t="shared" si="45"/>
        <v>36366.81</v>
      </c>
    </row>
    <row r="139" spans="1:15" x14ac:dyDescent="0.2">
      <c r="A139" s="79" t="s">
        <v>220</v>
      </c>
      <c r="B139" s="79" t="s">
        <v>221</v>
      </c>
      <c r="C139" s="79">
        <v>1</v>
      </c>
      <c r="D139" s="79" t="s">
        <v>222</v>
      </c>
      <c r="E139" s="79" t="s">
        <v>260</v>
      </c>
      <c r="F139" s="79">
        <v>343</v>
      </c>
      <c r="G139" s="79" t="s">
        <v>356</v>
      </c>
      <c r="H139" s="80">
        <v>0</v>
      </c>
      <c r="I139" s="80">
        <v>0</v>
      </c>
      <c r="J139" s="80">
        <f t="shared" si="44"/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f t="shared" si="45"/>
        <v>0</v>
      </c>
    </row>
    <row r="140" spans="1:15" x14ac:dyDescent="0.2">
      <c r="A140" s="79" t="s">
        <v>220</v>
      </c>
      <c r="B140" s="79" t="s">
        <v>221</v>
      </c>
      <c r="C140" s="79">
        <v>1</v>
      </c>
      <c r="D140" s="79" t="s">
        <v>222</v>
      </c>
      <c r="E140" s="79" t="s">
        <v>260</v>
      </c>
      <c r="F140" s="79">
        <v>344</v>
      </c>
      <c r="G140" s="79" t="s">
        <v>357</v>
      </c>
      <c r="H140" s="80">
        <v>1000000</v>
      </c>
      <c r="I140" s="80">
        <v>0</v>
      </c>
      <c r="J140" s="80">
        <f t="shared" si="44"/>
        <v>1000000</v>
      </c>
      <c r="K140" s="80">
        <v>0</v>
      </c>
      <c r="L140" s="80">
        <v>0</v>
      </c>
      <c r="M140" s="80">
        <v>0</v>
      </c>
      <c r="N140" s="80">
        <v>0</v>
      </c>
      <c r="O140" s="80">
        <f t="shared" si="45"/>
        <v>1000000</v>
      </c>
    </row>
    <row r="141" spans="1:15" x14ac:dyDescent="0.2">
      <c r="A141" s="79" t="s">
        <v>220</v>
      </c>
      <c r="B141" s="79" t="s">
        <v>221</v>
      </c>
      <c r="C141" s="79">
        <v>1</v>
      </c>
      <c r="D141" s="79" t="s">
        <v>222</v>
      </c>
      <c r="E141" s="79" t="s">
        <v>260</v>
      </c>
      <c r="F141" s="79">
        <v>345</v>
      </c>
      <c r="G141" s="79" t="s">
        <v>358</v>
      </c>
      <c r="H141" s="80">
        <v>1007730</v>
      </c>
      <c r="I141" s="80">
        <v>0</v>
      </c>
      <c r="J141" s="80">
        <f t="shared" si="44"/>
        <v>1007730</v>
      </c>
      <c r="K141" s="80">
        <v>1003215.66</v>
      </c>
      <c r="L141" s="80">
        <v>1003215.66</v>
      </c>
      <c r="M141" s="80">
        <v>784146.5</v>
      </c>
      <c r="N141" s="80">
        <v>784146.5</v>
      </c>
      <c r="O141" s="80">
        <f t="shared" si="45"/>
        <v>4514.3399999999674</v>
      </c>
    </row>
    <row r="142" spans="1:15" x14ac:dyDescent="0.2">
      <c r="A142" s="79" t="s">
        <v>220</v>
      </c>
      <c r="B142" s="79" t="s">
        <v>221</v>
      </c>
      <c r="C142" s="79">
        <v>1</v>
      </c>
      <c r="D142" s="79" t="s">
        <v>222</v>
      </c>
      <c r="E142" s="79" t="s">
        <v>260</v>
      </c>
      <c r="F142" s="79">
        <v>346</v>
      </c>
      <c r="G142" s="79" t="s">
        <v>359</v>
      </c>
      <c r="H142" s="80">
        <v>0</v>
      </c>
      <c r="I142" s="80">
        <v>0</v>
      </c>
      <c r="J142" s="80">
        <f t="shared" si="44"/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f t="shared" si="45"/>
        <v>0</v>
      </c>
    </row>
    <row r="143" spans="1:15" x14ac:dyDescent="0.2">
      <c r="A143" s="79" t="s">
        <v>220</v>
      </c>
      <c r="B143" s="79" t="s">
        <v>221</v>
      </c>
      <c r="C143" s="79">
        <v>1</v>
      </c>
      <c r="D143" s="79" t="s">
        <v>222</v>
      </c>
      <c r="E143" s="79" t="s">
        <v>260</v>
      </c>
      <c r="F143" s="79">
        <v>347</v>
      </c>
      <c r="G143" s="79" t="s">
        <v>360</v>
      </c>
      <c r="H143" s="80">
        <v>6000</v>
      </c>
      <c r="I143" s="80">
        <v>-6000</v>
      </c>
      <c r="J143" s="80">
        <f t="shared" si="44"/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f t="shared" si="45"/>
        <v>0</v>
      </c>
    </row>
    <row r="144" spans="1:15" x14ac:dyDescent="0.2">
      <c r="A144" s="79" t="s">
        <v>220</v>
      </c>
      <c r="B144" s="79" t="s">
        <v>221</v>
      </c>
      <c r="C144" s="79">
        <v>1</v>
      </c>
      <c r="D144" s="79" t="s">
        <v>222</v>
      </c>
      <c r="E144" s="79" t="s">
        <v>260</v>
      </c>
      <c r="F144" s="79">
        <v>348</v>
      </c>
      <c r="G144" s="79" t="s">
        <v>361</v>
      </c>
      <c r="H144" s="80">
        <v>0</v>
      </c>
      <c r="I144" s="80">
        <v>0</v>
      </c>
      <c r="J144" s="80">
        <f t="shared" si="44"/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f t="shared" si="45"/>
        <v>0</v>
      </c>
    </row>
    <row r="145" spans="1:15" x14ac:dyDescent="0.2">
      <c r="A145" s="79" t="s">
        <v>220</v>
      </c>
      <c r="B145" s="79" t="s">
        <v>221</v>
      </c>
      <c r="C145" s="79">
        <v>1</v>
      </c>
      <c r="D145" s="79" t="s">
        <v>222</v>
      </c>
      <c r="E145" s="79" t="s">
        <v>260</v>
      </c>
      <c r="F145" s="79">
        <v>349</v>
      </c>
      <c r="G145" s="79" t="s">
        <v>362</v>
      </c>
      <c r="H145" s="80">
        <v>0</v>
      </c>
      <c r="I145" s="80">
        <v>0</v>
      </c>
      <c r="J145" s="80">
        <f t="shared" si="44"/>
        <v>0</v>
      </c>
      <c r="K145" s="80">
        <v>0</v>
      </c>
      <c r="L145" s="80">
        <v>0</v>
      </c>
      <c r="M145" s="80">
        <v>0</v>
      </c>
      <c r="N145" s="80">
        <v>0</v>
      </c>
      <c r="O145" s="80">
        <f t="shared" si="45"/>
        <v>0</v>
      </c>
    </row>
    <row r="146" spans="1:15" x14ac:dyDescent="0.2">
      <c r="A146" s="79" t="s">
        <v>220</v>
      </c>
      <c r="B146" s="79" t="s">
        <v>221</v>
      </c>
      <c r="C146" s="79">
        <v>1</v>
      </c>
      <c r="D146" s="79" t="s">
        <v>222</v>
      </c>
      <c r="E146" s="79" t="s">
        <v>260</v>
      </c>
      <c r="F146" s="79">
        <v>3500</v>
      </c>
      <c r="G146" s="79" t="s">
        <v>363</v>
      </c>
      <c r="H146" s="80">
        <f t="shared" ref="H146:O146" si="46">SUM(H147:H155)</f>
        <v>941515</v>
      </c>
      <c r="I146" s="80">
        <f t="shared" si="46"/>
        <v>360000</v>
      </c>
      <c r="J146" s="80">
        <f t="shared" si="46"/>
        <v>1301515</v>
      </c>
      <c r="K146" s="80">
        <f t="shared" si="46"/>
        <v>1049944.3</v>
      </c>
      <c r="L146" s="80">
        <f>SUM(L147:L155)</f>
        <v>1049944.3</v>
      </c>
      <c r="M146" s="80">
        <f>SUM(M147:M155)</f>
        <v>1049944.3</v>
      </c>
      <c r="N146" s="80">
        <f>SUM(N147:N155)</f>
        <v>1049944.3</v>
      </c>
      <c r="O146" s="80">
        <f t="shared" si="46"/>
        <v>251570.69999999998</v>
      </c>
    </row>
    <row r="147" spans="1:15" x14ac:dyDescent="0.2">
      <c r="A147" s="79" t="s">
        <v>220</v>
      </c>
      <c r="B147" s="79" t="s">
        <v>221</v>
      </c>
      <c r="C147" s="79">
        <v>1</v>
      </c>
      <c r="D147" s="79" t="s">
        <v>222</v>
      </c>
      <c r="E147" s="79" t="s">
        <v>260</v>
      </c>
      <c r="F147" s="79">
        <v>351</v>
      </c>
      <c r="G147" s="79" t="s">
        <v>364</v>
      </c>
      <c r="H147" s="80">
        <v>140000</v>
      </c>
      <c r="I147" s="80">
        <v>385000</v>
      </c>
      <c r="J147" s="80">
        <f t="shared" ref="J147:J155" si="47">+H147+I147</f>
        <v>525000</v>
      </c>
      <c r="K147" s="80">
        <v>343167.68</v>
      </c>
      <c r="L147" s="80">
        <v>343167.68</v>
      </c>
      <c r="M147" s="80">
        <v>343167.68</v>
      </c>
      <c r="N147" s="80">
        <v>343167.68</v>
      </c>
      <c r="O147" s="80">
        <f t="shared" ref="O147:O155" si="48">+J147-L147</f>
        <v>181832.32000000001</v>
      </c>
    </row>
    <row r="148" spans="1:15" x14ac:dyDescent="0.2">
      <c r="A148" s="79" t="s">
        <v>220</v>
      </c>
      <c r="B148" s="79" t="s">
        <v>221</v>
      </c>
      <c r="C148" s="79">
        <v>1</v>
      </c>
      <c r="D148" s="79" t="s">
        <v>222</v>
      </c>
      <c r="E148" s="79" t="s">
        <v>260</v>
      </c>
      <c r="F148" s="79">
        <v>352</v>
      </c>
      <c r="G148" s="79" t="s">
        <v>365</v>
      </c>
      <c r="H148" s="80">
        <v>30000</v>
      </c>
      <c r="I148" s="80">
        <v>0</v>
      </c>
      <c r="J148" s="80">
        <f t="shared" si="47"/>
        <v>30000</v>
      </c>
      <c r="K148" s="80">
        <v>7101.93</v>
      </c>
      <c r="L148" s="80">
        <v>7101.93</v>
      </c>
      <c r="M148" s="80">
        <v>7101.93</v>
      </c>
      <c r="N148" s="80">
        <v>7101.93</v>
      </c>
      <c r="O148" s="80">
        <f t="shared" si="48"/>
        <v>22898.07</v>
      </c>
    </row>
    <row r="149" spans="1:15" x14ac:dyDescent="0.2">
      <c r="A149" s="79" t="s">
        <v>220</v>
      </c>
      <c r="B149" s="79" t="s">
        <v>221</v>
      </c>
      <c r="C149" s="79">
        <v>1</v>
      </c>
      <c r="D149" s="79" t="s">
        <v>222</v>
      </c>
      <c r="E149" s="79" t="s">
        <v>260</v>
      </c>
      <c r="F149" s="79">
        <v>353</v>
      </c>
      <c r="G149" s="79" t="s">
        <v>366</v>
      </c>
      <c r="H149" s="80">
        <v>25000</v>
      </c>
      <c r="I149" s="80">
        <v>0</v>
      </c>
      <c r="J149" s="80">
        <f t="shared" si="47"/>
        <v>25000</v>
      </c>
      <c r="K149" s="80">
        <v>0</v>
      </c>
      <c r="L149" s="80">
        <v>0</v>
      </c>
      <c r="M149" s="80">
        <v>0</v>
      </c>
      <c r="N149" s="80">
        <v>0</v>
      </c>
      <c r="O149" s="80">
        <f t="shared" si="48"/>
        <v>25000</v>
      </c>
    </row>
    <row r="150" spans="1:15" x14ac:dyDescent="0.2">
      <c r="A150" s="79" t="s">
        <v>220</v>
      </c>
      <c r="B150" s="79" t="s">
        <v>221</v>
      </c>
      <c r="C150" s="79">
        <v>1</v>
      </c>
      <c r="D150" s="79" t="s">
        <v>222</v>
      </c>
      <c r="E150" s="79" t="s">
        <v>260</v>
      </c>
      <c r="F150" s="79">
        <v>354</v>
      </c>
      <c r="G150" s="79" t="s">
        <v>367</v>
      </c>
      <c r="H150" s="80">
        <v>0</v>
      </c>
      <c r="I150" s="80">
        <v>0</v>
      </c>
      <c r="J150" s="80">
        <f t="shared" si="47"/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f t="shared" si="48"/>
        <v>0</v>
      </c>
    </row>
    <row r="151" spans="1:15" x14ac:dyDescent="0.2">
      <c r="A151" s="79" t="s">
        <v>220</v>
      </c>
      <c r="B151" s="79" t="s">
        <v>221</v>
      </c>
      <c r="C151" s="79">
        <v>1</v>
      </c>
      <c r="D151" s="79" t="s">
        <v>222</v>
      </c>
      <c r="E151" s="79" t="s">
        <v>260</v>
      </c>
      <c r="F151" s="79">
        <v>355</v>
      </c>
      <c r="G151" s="79" t="s">
        <v>368</v>
      </c>
      <c r="H151" s="80">
        <v>254580</v>
      </c>
      <c r="I151" s="80">
        <v>-5000</v>
      </c>
      <c r="J151" s="80">
        <f t="shared" si="47"/>
        <v>249580</v>
      </c>
      <c r="K151" s="80">
        <v>247749.13</v>
      </c>
      <c r="L151" s="80">
        <v>247749.13</v>
      </c>
      <c r="M151" s="80">
        <v>247749.13</v>
      </c>
      <c r="N151" s="80">
        <v>247749.13</v>
      </c>
      <c r="O151" s="80">
        <f t="shared" si="48"/>
        <v>1830.8699999999953</v>
      </c>
    </row>
    <row r="152" spans="1:15" x14ac:dyDescent="0.2">
      <c r="A152" s="79" t="s">
        <v>220</v>
      </c>
      <c r="B152" s="79" t="s">
        <v>221</v>
      </c>
      <c r="C152" s="79">
        <v>1</v>
      </c>
      <c r="D152" s="79" t="s">
        <v>222</v>
      </c>
      <c r="E152" s="79" t="s">
        <v>260</v>
      </c>
      <c r="F152" s="79">
        <v>356</v>
      </c>
      <c r="G152" s="79" t="s">
        <v>369</v>
      </c>
      <c r="H152" s="80">
        <v>0</v>
      </c>
      <c r="I152" s="80">
        <v>0</v>
      </c>
      <c r="J152" s="80">
        <f t="shared" si="47"/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f t="shared" si="48"/>
        <v>0</v>
      </c>
    </row>
    <row r="153" spans="1:15" x14ac:dyDescent="0.2">
      <c r="A153" s="79" t="s">
        <v>220</v>
      </c>
      <c r="B153" s="79" t="s">
        <v>221</v>
      </c>
      <c r="C153" s="79">
        <v>1</v>
      </c>
      <c r="D153" s="79" t="s">
        <v>222</v>
      </c>
      <c r="E153" s="79" t="s">
        <v>260</v>
      </c>
      <c r="F153" s="79">
        <v>357</v>
      </c>
      <c r="G153" s="79" t="s">
        <v>370</v>
      </c>
      <c r="H153" s="80">
        <v>18000</v>
      </c>
      <c r="I153" s="80">
        <v>0</v>
      </c>
      <c r="J153" s="80">
        <f t="shared" si="47"/>
        <v>18000</v>
      </c>
      <c r="K153" s="80">
        <v>14395.6</v>
      </c>
      <c r="L153" s="80">
        <v>14395.6</v>
      </c>
      <c r="M153" s="80">
        <v>14395.6</v>
      </c>
      <c r="N153" s="80">
        <v>14395.6</v>
      </c>
      <c r="O153" s="80">
        <f t="shared" si="48"/>
        <v>3604.3999999999996</v>
      </c>
    </row>
    <row r="154" spans="1:15" x14ac:dyDescent="0.2">
      <c r="A154" s="79" t="s">
        <v>220</v>
      </c>
      <c r="B154" s="79" t="s">
        <v>221</v>
      </c>
      <c r="C154" s="79">
        <v>1</v>
      </c>
      <c r="D154" s="79" t="s">
        <v>222</v>
      </c>
      <c r="E154" s="79" t="s">
        <v>260</v>
      </c>
      <c r="F154" s="79">
        <v>358</v>
      </c>
      <c r="G154" s="79" t="s">
        <v>371</v>
      </c>
      <c r="H154" s="80">
        <v>431935</v>
      </c>
      <c r="I154" s="80">
        <v>20000</v>
      </c>
      <c r="J154" s="80">
        <f t="shared" si="47"/>
        <v>451935</v>
      </c>
      <c r="K154" s="80">
        <v>436549.76</v>
      </c>
      <c r="L154" s="80">
        <v>436549.76</v>
      </c>
      <c r="M154" s="80">
        <v>436549.76</v>
      </c>
      <c r="N154" s="80">
        <v>436549.76</v>
      </c>
      <c r="O154" s="80">
        <f t="shared" si="48"/>
        <v>15385.239999999991</v>
      </c>
    </row>
    <row r="155" spans="1:15" x14ac:dyDescent="0.2">
      <c r="A155" s="79" t="s">
        <v>220</v>
      </c>
      <c r="B155" s="79" t="s">
        <v>221</v>
      </c>
      <c r="C155" s="79">
        <v>1</v>
      </c>
      <c r="D155" s="79" t="s">
        <v>222</v>
      </c>
      <c r="E155" s="79" t="s">
        <v>260</v>
      </c>
      <c r="F155" s="79">
        <v>359</v>
      </c>
      <c r="G155" s="79" t="s">
        <v>372</v>
      </c>
      <c r="H155" s="80">
        <v>42000</v>
      </c>
      <c r="I155" s="80">
        <v>-40000</v>
      </c>
      <c r="J155" s="80">
        <f t="shared" si="47"/>
        <v>2000</v>
      </c>
      <c r="K155" s="80">
        <v>980.2</v>
      </c>
      <c r="L155" s="80">
        <v>980.2</v>
      </c>
      <c r="M155" s="80">
        <v>980.2</v>
      </c>
      <c r="N155" s="80">
        <v>980.2</v>
      </c>
      <c r="O155" s="80">
        <f t="shared" si="48"/>
        <v>1019.8</v>
      </c>
    </row>
    <row r="156" spans="1:15" x14ac:dyDescent="0.2">
      <c r="A156" s="79" t="s">
        <v>220</v>
      </c>
      <c r="B156" s="79" t="s">
        <v>221</v>
      </c>
      <c r="C156" s="79">
        <v>1</v>
      </c>
      <c r="D156" s="79" t="s">
        <v>222</v>
      </c>
      <c r="E156" s="79" t="s">
        <v>260</v>
      </c>
      <c r="F156" s="79">
        <v>3600</v>
      </c>
      <c r="G156" s="79" t="s">
        <v>373</v>
      </c>
      <c r="H156" s="80">
        <f t="shared" ref="H156:O156" si="49">SUM(H157:H163)</f>
        <v>1693300</v>
      </c>
      <c r="I156" s="80">
        <f t="shared" si="49"/>
        <v>-640000</v>
      </c>
      <c r="J156" s="80">
        <f t="shared" si="49"/>
        <v>1053300</v>
      </c>
      <c r="K156" s="80">
        <f t="shared" si="49"/>
        <v>286849.83</v>
      </c>
      <c r="L156" s="80">
        <f>SUM(L157:L163)</f>
        <v>286849.83</v>
      </c>
      <c r="M156" s="80">
        <f>SUM(M157:M163)</f>
        <v>286849.83</v>
      </c>
      <c r="N156" s="80">
        <f>SUM(N157:N163)</f>
        <v>286849.83</v>
      </c>
      <c r="O156" s="80">
        <f t="shared" si="49"/>
        <v>766450.16999999993</v>
      </c>
    </row>
    <row r="157" spans="1:15" x14ac:dyDescent="0.2">
      <c r="A157" s="79" t="s">
        <v>220</v>
      </c>
      <c r="B157" s="79" t="s">
        <v>221</v>
      </c>
      <c r="C157" s="79">
        <v>1</v>
      </c>
      <c r="D157" s="79" t="s">
        <v>222</v>
      </c>
      <c r="E157" s="79" t="s">
        <v>260</v>
      </c>
      <c r="F157" s="79">
        <v>361</v>
      </c>
      <c r="G157" s="79" t="s">
        <v>374</v>
      </c>
      <c r="H157" s="80">
        <v>1500000</v>
      </c>
      <c r="I157" s="80">
        <v>-590000</v>
      </c>
      <c r="J157" s="80">
        <f t="shared" ref="J157:J163" si="50">+H157+I157</f>
        <v>910000</v>
      </c>
      <c r="K157" s="80">
        <v>268220.83</v>
      </c>
      <c r="L157" s="80">
        <v>268220.83</v>
      </c>
      <c r="M157" s="80">
        <v>268220.83</v>
      </c>
      <c r="N157" s="80">
        <v>268220.83</v>
      </c>
      <c r="O157" s="80">
        <f t="shared" ref="O157:O163" si="51">+J157-L157</f>
        <v>641779.16999999993</v>
      </c>
    </row>
    <row r="158" spans="1:15" x14ac:dyDescent="0.2">
      <c r="A158" s="79" t="s">
        <v>220</v>
      </c>
      <c r="B158" s="79" t="s">
        <v>221</v>
      </c>
      <c r="C158" s="79">
        <v>1</v>
      </c>
      <c r="D158" s="79" t="s">
        <v>222</v>
      </c>
      <c r="E158" s="79" t="s">
        <v>260</v>
      </c>
      <c r="F158" s="79">
        <v>362</v>
      </c>
      <c r="G158" s="79" t="s">
        <v>375</v>
      </c>
      <c r="H158" s="80">
        <v>90000</v>
      </c>
      <c r="I158" s="80">
        <v>-50000</v>
      </c>
      <c r="J158" s="80">
        <f t="shared" si="50"/>
        <v>40000</v>
      </c>
      <c r="K158" s="80">
        <v>0</v>
      </c>
      <c r="L158" s="80">
        <v>0</v>
      </c>
      <c r="M158" s="80">
        <v>0</v>
      </c>
      <c r="N158" s="80">
        <v>0</v>
      </c>
      <c r="O158" s="80">
        <f t="shared" si="51"/>
        <v>40000</v>
      </c>
    </row>
    <row r="159" spans="1:15" x14ac:dyDescent="0.2">
      <c r="A159" s="79" t="s">
        <v>220</v>
      </c>
      <c r="B159" s="79" t="s">
        <v>221</v>
      </c>
      <c r="C159" s="79">
        <v>1</v>
      </c>
      <c r="D159" s="79" t="s">
        <v>222</v>
      </c>
      <c r="E159" s="79" t="s">
        <v>260</v>
      </c>
      <c r="F159" s="79">
        <v>363</v>
      </c>
      <c r="G159" s="79" t="s">
        <v>376</v>
      </c>
      <c r="H159" s="80">
        <v>50000</v>
      </c>
      <c r="I159" s="80">
        <v>0</v>
      </c>
      <c r="J159" s="80">
        <f t="shared" si="50"/>
        <v>50000</v>
      </c>
      <c r="K159" s="80">
        <v>0</v>
      </c>
      <c r="L159" s="80">
        <v>0</v>
      </c>
      <c r="M159" s="80">
        <v>0</v>
      </c>
      <c r="N159" s="80">
        <v>0</v>
      </c>
      <c r="O159" s="80">
        <f t="shared" si="51"/>
        <v>50000</v>
      </c>
    </row>
    <row r="160" spans="1:15" x14ac:dyDescent="0.2">
      <c r="A160" s="79" t="s">
        <v>220</v>
      </c>
      <c r="B160" s="79" t="s">
        <v>221</v>
      </c>
      <c r="C160" s="79">
        <v>1</v>
      </c>
      <c r="D160" s="79" t="s">
        <v>222</v>
      </c>
      <c r="E160" s="79" t="s">
        <v>260</v>
      </c>
      <c r="F160" s="79">
        <v>364</v>
      </c>
      <c r="G160" s="79" t="s">
        <v>377</v>
      </c>
      <c r="H160" s="80">
        <v>2500</v>
      </c>
      <c r="I160" s="80">
        <v>0</v>
      </c>
      <c r="J160" s="80">
        <f t="shared" si="50"/>
        <v>2500</v>
      </c>
      <c r="K160" s="80">
        <v>765</v>
      </c>
      <c r="L160" s="80">
        <v>765</v>
      </c>
      <c r="M160" s="80">
        <v>765</v>
      </c>
      <c r="N160" s="80">
        <v>765</v>
      </c>
      <c r="O160" s="80">
        <f t="shared" si="51"/>
        <v>1735</v>
      </c>
    </row>
    <row r="161" spans="1:15" x14ac:dyDescent="0.2">
      <c r="A161" s="79" t="s">
        <v>220</v>
      </c>
      <c r="B161" s="79" t="s">
        <v>221</v>
      </c>
      <c r="C161" s="79">
        <v>1</v>
      </c>
      <c r="D161" s="79" t="s">
        <v>222</v>
      </c>
      <c r="E161" s="79" t="s">
        <v>260</v>
      </c>
      <c r="F161" s="79">
        <v>365</v>
      </c>
      <c r="G161" s="79" t="s">
        <v>378</v>
      </c>
      <c r="H161" s="80">
        <v>20800</v>
      </c>
      <c r="I161" s="80">
        <v>0</v>
      </c>
      <c r="J161" s="80">
        <f t="shared" si="50"/>
        <v>20800</v>
      </c>
      <c r="K161" s="80">
        <v>17864</v>
      </c>
      <c r="L161" s="80">
        <v>17864</v>
      </c>
      <c r="M161" s="80">
        <v>17864</v>
      </c>
      <c r="N161" s="80">
        <v>17864</v>
      </c>
      <c r="O161" s="80">
        <f t="shared" si="51"/>
        <v>2936</v>
      </c>
    </row>
    <row r="162" spans="1:15" x14ac:dyDescent="0.2">
      <c r="A162" s="79" t="s">
        <v>220</v>
      </c>
      <c r="B162" s="79" t="s">
        <v>221</v>
      </c>
      <c r="C162" s="79">
        <v>1</v>
      </c>
      <c r="D162" s="79" t="s">
        <v>222</v>
      </c>
      <c r="E162" s="79" t="s">
        <v>260</v>
      </c>
      <c r="F162" s="79">
        <v>366</v>
      </c>
      <c r="G162" s="79" t="s">
        <v>379</v>
      </c>
      <c r="H162" s="80">
        <v>0</v>
      </c>
      <c r="I162" s="80">
        <v>0</v>
      </c>
      <c r="J162" s="80">
        <f t="shared" si="50"/>
        <v>0</v>
      </c>
      <c r="K162" s="80">
        <v>0</v>
      </c>
      <c r="L162" s="80">
        <v>0</v>
      </c>
      <c r="M162" s="80">
        <v>0</v>
      </c>
      <c r="N162" s="80">
        <v>0</v>
      </c>
      <c r="O162" s="80">
        <f t="shared" si="51"/>
        <v>0</v>
      </c>
    </row>
    <row r="163" spans="1:15" x14ac:dyDescent="0.2">
      <c r="A163" s="79" t="s">
        <v>220</v>
      </c>
      <c r="B163" s="79" t="s">
        <v>221</v>
      </c>
      <c r="C163" s="79">
        <v>1</v>
      </c>
      <c r="D163" s="79" t="s">
        <v>222</v>
      </c>
      <c r="E163" s="79" t="s">
        <v>260</v>
      </c>
      <c r="F163" s="79">
        <v>369</v>
      </c>
      <c r="G163" s="79" t="s">
        <v>380</v>
      </c>
      <c r="H163" s="80">
        <v>30000</v>
      </c>
      <c r="I163" s="80">
        <v>0</v>
      </c>
      <c r="J163" s="80">
        <f t="shared" si="50"/>
        <v>30000</v>
      </c>
      <c r="K163" s="80">
        <v>0</v>
      </c>
      <c r="L163" s="80">
        <v>0</v>
      </c>
      <c r="M163" s="80">
        <v>0</v>
      </c>
      <c r="N163" s="80">
        <v>0</v>
      </c>
      <c r="O163" s="80">
        <f t="shared" si="51"/>
        <v>30000</v>
      </c>
    </row>
    <row r="164" spans="1:15" x14ac:dyDescent="0.2">
      <c r="A164" s="79" t="s">
        <v>220</v>
      </c>
      <c r="B164" s="79" t="s">
        <v>221</v>
      </c>
      <c r="C164" s="79">
        <v>1</v>
      </c>
      <c r="D164" s="79" t="s">
        <v>222</v>
      </c>
      <c r="E164" s="79" t="s">
        <v>260</v>
      </c>
      <c r="F164" s="79">
        <v>3700</v>
      </c>
      <c r="G164" s="79" t="s">
        <v>381</v>
      </c>
      <c r="H164" s="80">
        <f t="shared" ref="H164:O164" si="52">SUM(H165:H173)</f>
        <v>307600</v>
      </c>
      <c r="I164" s="80">
        <f t="shared" si="52"/>
        <v>0</v>
      </c>
      <c r="J164" s="80">
        <f t="shared" si="52"/>
        <v>307600</v>
      </c>
      <c r="K164" s="80">
        <f t="shared" si="52"/>
        <v>108911.19</v>
      </c>
      <c r="L164" s="80">
        <f>SUM(L165:L173)</f>
        <v>108911.19</v>
      </c>
      <c r="M164" s="80">
        <f>SUM(M165:M173)</f>
        <v>108911.19</v>
      </c>
      <c r="N164" s="80">
        <f>SUM(N165:N173)</f>
        <v>108911.19</v>
      </c>
      <c r="O164" s="80">
        <f t="shared" si="52"/>
        <v>198688.81</v>
      </c>
    </row>
    <row r="165" spans="1:15" x14ac:dyDescent="0.2">
      <c r="A165" s="79" t="s">
        <v>220</v>
      </c>
      <c r="B165" s="79" t="s">
        <v>221</v>
      </c>
      <c r="C165" s="79">
        <v>1</v>
      </c>
      <c r="D165" s="79" t="s">
        <v>222</v>
      </c>
      <c r="E165" s="79" t="s">
        <v>260</v>
      </c>
      <c r="F165" s="79">
        <v>371</v>
      </c>
      <c r="G165" s="79" t="s">
        <v>382</v>
      </c>
      <c r="H165" s="80">
        <v>150000</v>
      </c>
      <c r="I165" s="80">
        <v>-20000</v>
      </c>
      <c r="J165" s="80">
        <f t="shared" ref="J165:J173" si="53">+H165+I165</f>
        <v>130000</v>
      </c>
      <c r="K165" s="80">
        <v>31952</v>
      </c>
      <c r="L165" s="80">
        <v>31952</v>
      </c>
      <c r="M165" s="80">
        <v>31952</v>
      </c>
      <c r="N165" s="80">
        <v>31952</v>
      </c>
      <c r="O165" s="80">
        <f t="shared" ref="O165:O173" si="54">+J165-L165</f>
        <v>98048</v>
      </c>
    </row>
    <row r="166" spans="1:15" x14ac:dyDescent="0.2">
      <c r="A166" s="79" t="s">
        <v>220</v>
      </c>
      <c r="B166" s="79" t="s">
        <v>221</v>
      </c>
      <c r="C166" s="79">
        <v>1</v>
      </c>
      <c r="D166" s="79" t="s">
        <v>222</v>
      </c>
      <c r="E166" s="79" t="s">
        <v>260</v>
      </c>
      <c r="F166" s="79">
        <v>372</v>
      </c>
      <c r="G166" s="79" t="s">
        <v>383</v>
      </c>
      <c r="H166" s="80">
        <v>15600</v>
      </c>
      <c r="I166" s="80">
        <f>10000+20000</f>
        <v>30000</v>
      </c>
      <c r="J166" s="80">
        <f t="shared" si="53"/>
        <v>45600</v>
      </c>
      <c r="K166" s="80">
        <v>27029.42</v>
      </c>
      <c r="L166" s="80">
        <v>27029.42</v>
      </c>
      <c r="M166" s="80">
        <v>27029.42</v>
      </c>
      <c r="N166" s="80">
        <v>27029.42</v>
      </c>
      <c r="O166" s="80">
        <f t="shared" si="54"/>
        <v>18570.580000000002</v>
      </c>
    </row>
    <row r="167" spans="1:15" x14ac:dyDescent="0.2">
      <c r="A167" s="79" t="s">
        <v>220</v>
      </c>
      <c r="B167" s="79" t="s">
        <v>221</v>
      </c>
      <c r="C167" s="79">
        <v>1</v>
      </c>
      <c r="D167" s="79" t="s">
        <v>222</v>
      </c>
      <c r="E167" s="79" t="s">
        <v>260</v>
      </c>
      <c r="F167" s="79">
        <v>373</v>
      </c>
      <c r="G167" s="79" t="s">
        <v>384</v>
      </c>
      <c r="H167" s="80">
        <v>0</v>
      </c>
      <c r="I167" s="80">
        <v>0</v>
      </c>
      <c r="J167" s="80">
        <f t="shared" si="53"/>
        <v>0</v>
      </c>
      <c r="K167" s="80">
        <v>0</v>
      </c>
      <c r="L167" s="80">
        <v>0</v>
      </c>
      <c r="M167" s="80">
        <v>0</v>
      </c>
      <c r="N167" s="80">
        <v>0</v>
      </c>
      <c r="O167" s="80">
        <f t="shared" si="54"/>
        <v>0</v>
      </c>
    </row>
    <row r="168" spans="1:15" x14ac:dyDescent="0.2">
      <c r="A168" s="79" t="s">
        <v>220</v>
      </c>
      <c r="B168" s="79" t="s">
        <v>221</v>
      </c>
      <c r="C168" s="79">
        <v>1</v>
      </c>
      <c r="D168" s="79" t="s">
        <v>222</v>
      </c>
      <c r="E168" s="79" t="s">
        <v>260</v>
      </c>
      <c r="F168" s="79">
        <v>374</v>
      </c>
      <c r="G168" s="79" t="s">
        <v>385</v>
      </c>
      <c r="H168" s="80">
        <v>0</v>
      </c>
      <c r="I168" s="80">
        <v>0</v>
      </c>
      <c r="J168" s="80">
        <f t="shared" si="53"/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f t="shared" si="54"/>
        <v>0</v>
      </c>
    </row>
    <row r="169" spans="1:15" x14ac:dyDescent="0.2">
      <c r="A169" s="79" t="s">
        <v>220</v>
      </c>
      <c r="B169" s="79" t="s">
        <v>221</v>
      </c>
      <c r="C169" s="79">
        <v>1</v>
      </c>
      <c r="D169" s="79" t="s">
        <v>222</v>
      </c>
      <c r="E169" s="79" t="s">
        <v>260</v>
      </c>
      <c r="F169" s="79">
        <v>375</v>
      </c>
      <c r="G169" s="79" t="s">
        <v>386</v>
      </c>
      <c r="H169" s="80">
        <v>52000</v>
      </c>
      <c r="I169" s="80">
        <v>20000</v>
      </c>
      <c r="J169" s="80">
        <f t="shared" si="53"/>
        <v>72000</v>
      </c>
      <c r="K169" s="80">
        <v>49929.77</v>
      </c>
      <c r="L169" s="80">
        <v>49929.77</v>
      </c>
      <c r="M169" s="80">
        <v>49929.77</v>
      </c>
      <c r="N169" s="80">
        <v>49929.77</v>
      </c>
      <c r="O169" s="80">
        <f t="shared" si="54"/>
        <v>22070.230000000003</v>
      </c>
    </row>
    <row r="170" spans="1:15" x14ac:dyDescent="0.2">
      <c r="A170" s="79" t="s">
        <v>220</v>
      </c>
      <c r="B170" s="79" t="s">
        <v>221</v>
      </c>
      <c r="C170" s="79">
        <v>1</v>
      </c>
      <c r="D170" s="79" t="s">
        <v>222</v>
      </c>
      <c r="E170" s="79" t="s">
        <v>260</v>
      </c>
      <c r="F170" s="79">
        <v>376</v>
      </c>
      <c r="G170" s="79" t="s">
        <v>387</v>
      </c>
      <c r="H170" s="80">
        <v>90000</v>
      </c>
      <c r="I170" s="80">
        <f>-10000-20000</f>
        <v>-30000</v>
      </c>
      <c r="J170" s="80">
        <f t="shared" si="53"/>
        <v>60000</v>
      </c>
      <c r="K170" s="80">
        <v>0</v>
      </c>
      <c r="L170" s="80">
        <v>0</v>
      </c>
      <c r="M170" s="80">
        <v>0</v>
      </c>
      <c r="N170" s="80">
        <v>0</v>
      </c>
      <c r="O170" s="80">
        <f t="shared" si="54"/>
        <v>60000</v>
      </c>
    </row>
    <row r="171" spans="1:15" x14ac:dyDescent="0.2">
      <c r="A171" s="79" t="s">
        <v>220</v>
      </c>
      <c r="B171" s="79" t="s">
        <v>221</v>
      </c>
      <c r="C171" s="79">
        <v>1</v>
      </c>
      <c r="D171" s="79" t="s">
        <v>222</v>
      </c>
      <c r="E171" s="79" t="s">
        <v>260</v>
      </c>
      <c r="F171" s="79">
        <v>377</v>
      </c>
      <c r="G171" s="79" t="s">
        <v>388</v>
      </c>
      <c r="H171" s="80">
        <v>0</v>
      </c>
      <c r="I171" s="80">
        <v>0</v>
      </c>
      <c r="J171" s="80">
        <f t="shared" si="53"/>
        <v>0</v>
      </c>
      <c r="K171" s="80">
        <v>0</v>
      </c>
      <c r="L171" s="80">
        <v>0</v>
      </c>
      <c r="M171" s="80">
        <v>0</v>
      </c>
      <c r="N171" s="80">
        <v>0</v>
      </c>
      <c r="O171" s="80">
        <f t="shared" si="54"/>
        <v>0</v>
      </c>
    </row>
    <row r="172" spans="1:15" x14ac:dyDescent="0.2">
      <c r="A172" s="79" t="s">
        <v>220</v>
      </c>
      <c r="B172" s="79" t="s">
        <v>221</v>
      </c>
      <c r="C172" s="79">
        <v>1</v>
      </c>
      <c r="D172" s="79" t="s">
        <v>222</v>
      </c>
      <c r="E172" s="79" t="s">
        <v>260</v>
      </c>
      <c r="F172" s="79">
        <v>378</v>
      </c>
      <c r="G172" s="79" t="s">
        <v>389</v>
      </c>
      <c r="H172" s="80">
        <v>0</v>
      </c>
      <c r="I172" s="80">
        <v>0</v>
      </c>
      <c r="J172" s="80">
        <f t="shared" si="53"/>
        <v>0</v>
      </c>
      <c r="K172" s="80">
        <v>0</v>
      </c>
      <c r="L172" s="80">
        <v>0</v>
      </c>
      <c r="M172" s="80">
        <v>0</v>
      </c>
      <c r="N172" s="80">
        <v>0</v>
      </c>
      <c r="O172" s="80">
        <f t="shared" si="54"/>
        <v>0</v>
      </c>
    </row>
    <row r="173" spans="1:15" x14ac:dyDescent="0.2">
      <c r="A173" s="79" t="s">
        <v>220</v>
      </c>
      <c r="B173" s="79" t="s">
        <v>221</v>
      </c>
      <c r="C173" s="79">
        <v>1</v>
      </c>
      <c r="D173" s="79" t="s">
        <v>222</v>
      </c>
      <c r="E173" s="79" t="s">
        <v>260</v>
      </c>
      <c r="F173" s="79">
        <v>379</v>
      </c>
      <c r="G173" s="79" t="s">
        <v>390</v>
      </c>
      <c r="H173" s="80">
        <v>0</v>
      </c>
      <c r="I173" s="80">
        <v>0</v>
      </c>
      <c r="J173" s="80">
        <f t="shared" si="53"/>
        <v>0</v>
      </c>
      <c r="K173" s="80">
        <v>0</v>
      </c>
      <c r="L173" s="80">
        <v>0</v>
      </c>
      <c r="M173" s="80">
        <v>0</v>
      </c>
      <c r="N173" s="80">
        <v>0</v>
      </c>
      <c r="O173" s="80">
        <f t="shared" si="54"/>
        <v>0</v>
      </c>
    </row>
    <row r="174" spans="1:15" x14ac:dyDescent="0.2">
      <c r="A174" s="79" t="s">
        <v>220</v>
      </c>
      <c r="B174" s="79" t="s">
        <v>221</v>
      </c>
      <c r="C174" s="79">
        <v>1</v>
      </c>
      <c r="D174" s="79" t="s">
        <v>222</v>
      </c>
      <c r="E174" s="79" t="s">
        <v>260</v>
      </c>
      <c r="F174" s="79">
        <v>3800</v>
      </c>
      <c r="G174" s="79" t="s">
        <v>391</v>
      </c>
      <c r="H174" s="80">
        <f t="shared" ref="H174:O174" si="55">SUM(H175:H179)</f>
        <v>214515</v>
      </c>
      <c r="I174" s="80">
        <f t="shared" si="55"/>
        <v>99240</v>
      </c>
      <c r="J174" s="80">
        <f t="shared" si="55"/>
        <v>313755</v>
      </c>
      <c r="K174" s="80">
        <f t="shared" si="55"/>
        <v>269022.74</v>
      </c>
      <c r="L174" s="80">
        <f>SUM(L175:L179)</f>
        <v>269022.74</v>
      </c>
      <c r="M174" s="80">
        <f>SUM(M175:M179)</f>
        <v>269022.74</v>
      </c>
      <c r="N174" s="80">
        <f>SUM(N175:N179)</f>
        <v>269022.74</v>
      </c>
      <c r="O174" s="80">
        <f t="shared" si="55"/>
        <v>44732.260000000009</v>
      </c>
    </row>
    <row r="175" spans="1:15" x14ac:dyDescent="0.2">
      <c r="A175" s="79" t="s">
        <v>220</v>
      </c>
      <c r="B175" s="79" t="s">
        <v>221</v>
      </c>
      <c r="C175" s="79">
        <v>1</v>
      </c>
      <c r="D175" s="79" t="s">
        <v>222</v>
      </c>
      <c r="E175" s="79" t="s">
        <v>260</v>
      </c>
      <c r="F175" s="79">
        <v>381</v>
      </c>
      <c r="G175" s="79" t="s">
        <v>392</v>
      </c>
      <c r="H175" s="80">
        <v>0</v>
      </c>
      <c r="I175" s="80">
        <v>0</v>
      </c>
      <c r="J175" s="80">
        <f>+H175+I175</f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f>+J175-L175</f>
        <v>0</v>
      </c>
    </row>
    <row r="176" spans="1:15" x14ac:dyDescent="0.2">
      <c r="A176" s="79" t="s">
        <v>220</v>
      </c>
      <c r="B176" s="79" t="s">
        <v>221</v>
      </c>
      <c r="C176" s="79">
        <v>1</v>
      </c>
      <c r="D176" s="79" t="s">
        <v>222</v>
      </c>
      <c r="E176" s="79" t="s">
        <v>260</v>
      </c>
      <c r="F176" s="79">
        <v>382</v>
      </c>
      <c r="G176" s="79" t="s">
        <v>393</v>
      </c>
      <c r="H176" s="80">
        <v>0</v>
      </c>
      <c r="I176" s="80">
        <v>99240</v>
      </c>
      <c r="J176" s="80">
        <f>+H176+I176</f>
        <v>99240</v>
      </c>
      <c r="K176" s="80">
        <v>98257.12</v>
      </c>
      <c r="L176" s="80">
        <v>98257.12</v>
      </c>
      <c r="M176" s="80">
        <v>98257.12</v>
      </c>
      <c r="N176" s="80">
        <v>98257.12</v>
      </c>
      <c r="O176" s="80">
        <f>+J176-L176</f>
        <v>982.88000000000466</v>
      </c>
    </row>
    <row r="177" spans="1:15" x14ac:dyDescent="0.2">
      <c r="A177" s="79" t="s">
        <v>220</v>
      </c>
      <c r="B177" s="79" t="s">
        <v>221</v>
      </c>
      <c r="C177" s="79">
        <v>1</v>
      </c>
      <c r="D177" s="79" t="s">
        <v>222</v>
      </c>
      <c r="E177" s="79" t="s">
        <v>260</v>
      </c>
      <c r="F177" s="79">
        <v>383</v>
      </c>
      <c r="G177" s="79" t="s">
        <v>394</v>
      </c>
      <c r="H177" s="80">
        <v>30000</v>
      </c>
      <c r="I177" s="80">
        <v>0</v>
      </c>
      <c r="J177" s="80">
        <f>+H177+I177</f>
        <v>30000</v>
      </c>
      <c r="K177" s="80">
        <v>2400</v>
      </c>
      <c r="L177" s="80">
        <v>2400</v>
      </c>
      <c r="M177" s="80">
        <v>2400</v>
      </c>
      <c r="N177" s="80">
        <v>2400</v>
      </c>
      <c r="O177" s="80">
        <f>+J177-L177</f>
        <v>27600</v>
      </c>
    </row>
    <row r="178" spans="1:15" x14ac:dyDescent="0.2">
      <c r="A178" s="79" t="s">
        <v>220</v>
      </c>
      <c r="B178" s="79" t="s">
        <v>221</v>
      </c>
      <c r="C178" s="79">
        <v>1</v>
      </c>
      <c r="D178" s="79" t="s">
        <v>222</v>
      </c>
      <c r="E178" s="79" t="s">
        <v>260</v>
      </c>
      <c r="F178" s="79">
        <v>384</v>
      </c>
      <c r="G178" s="79" t="s">
        <v>395</v>
      </c>
      <c r="H178" s="80">
        <v>0</v>
      </c>
      <c r="I178" s="80">
        <v>0</v>
      </c>
      <c r="J178" s="80">
        <f>+H178+I178</f>
        <v>0</v>
      </c>
      <c r="K178" s="80">
        <v>0</v>
      </c>
      <c r="L178" s="80">
        <v>0</v>
      </c>
      <c r="M178" s="80">
        <v>0</v>
      </c>
      <c r="N178" s="80">
        <v>0</v>
      </c>
      <c r="O178" s="80">
        <f>+J178-L178</f>
        <v>0</v>
      </c>
    </row>
    <row r="179" spans="1:15" x14ac:dyDescent="0.2">
      <c r="A179" s="79" t="s">
        <v>220</v>
      </c>
      <c r="B179" s="79" t="s">
        <v>221</v>
      </c>
      <c r="C179" s="79">
        <v>1</v>
      </c>
      <c r="D179" s="79" t="s">
        <v>222</v>
      </c>
      <c r="E179" s="79" t="s">
        <v>260</v>
      </c>
      <c r="F179" s="79">
        <v>385</v>
      </c>
      <c r="G179" s="79" t="s">
        <v>396</v>
      </c>
      <c r="H179" s="80">
        <v>184515</v>
      </c>
      <c r="I179" s="80">
        <v>0</v>
      </c>
      <c r="J179" s="80">
        <f>+H179+I179</f>
        <v>184515</v>
      </c>
      <c r="K179" s="80">
        <v>168365.62</v>
      </c>
      <c r="L179" s="80">
        <v>168365.62</v>
      </c>
      <c r="M179" s="80">
        <v>168365.62</v>
      </c>
      <c r="N179" s="80">
        <v>168365.62</v>
      </c>
      <c r="O179" s="80">
        <f>+J179-L179</f>
        <v>16149.380000000005</v>
      </c>
    </row>
    <row r="180" spans="1:15" x14ac:dyDescent="0.2">
      <c r="A180" s="79" t="s">
        <v>220</v>
      </c>
      <c r="B180" s="79" t="s">
        <v>221</v>
      </c>
      <c r="C180" s="79">
        <v>1</v>
      </c>
      <c r="D180" s="79" t="s">
        <v>222</v>
      </c>
      <c r="E180" s="79" t="s">
        <v>260</v>
      </c>
      <c r="F180" s="79">
        <v>3900</v>
      </c>
      <c r="G180" s="79" t="s">
        <v>397</v>
      </c>
      <c r="H180" s="80">
        <f t="shared" ref="H180:O180" si="56">SUM(H181:H189)</f>
        <v>1324343</v>
      </c>
      <c r="I180" s="80">
        <f t="shared" si="56"/>
        <v>-243280</v>
      </c>
      <c r="J180" s="80">
        <f t="shared" si="56"/>
        <v>1081063</v>
      </c>
      <c r="K180" s="80">
        <f t="shared" si="56"/>
        <v>672067.11</v>
      </c>
      <c r="L180" s="80">
        <f>SUM(L181:L189)</f>
        <v>672067.11</v>
      </c>
      <c r="M180" s="80">
        <f>SUM(M181:M189)</f>
        <v>584552.62</v>
      </c>
      <c r="N180" s="80">
        <f>SUM(N181:N189)</f>
        <v>584552.62</v>
      </c>
      <c r="O180" s="80">
        <f t="shared" si="56"/>
        <v>408995.89</v>
      </c>
    </row>
    <row r="181" spans="1:15" x14ac:dyDescent="0.2">
      <c r="A181" s="79" t="s">
        <v>220</v>
      </c>
      <c r="B181" s="79" t="s">
        <v>221</v>
      </c>
      <c r="C181" s="79">
        <v>1</v>
      </c>
      <c r="D181" s="79" t="s">
        <v>222</v>
      </c>
      <c r="E181" s="79" t="s">
        <v>260</v>
      </c>
      <c r="F181" s="79">
        <v>391</v>
      </c>
      <c r="G181" s="79" t="s">
        <v>398</v>
      </c>
      <c r="H181" s="80">
        <v>0</v>
      </c>
      <c r="I181" s="80">
        <v>0</v>
      </c>
      <c r="J181" s="80">
        <f t="shared" ref="J181:J189" si="57">+H181+I181</f>
        <v>0</v>
      </c>
      <c r="K181" s="80">
        <v>0</v>
      </c>
      <c r="L181" s="80">
        <v>0</v>
      </c>
      <c r="M181" s="80">
        <v>0</v>
      </c>
      <c r="N181" s="80">
        <v>0</v>
      </c>
      <c r="O181" s="80">
        <f t="shared" ref="O181:O189" si="58">+J181-L181</f>
        <v>0</v>
      </c>
    </row>
    <row r="182" spans="1:15" x14ac:dyDescent="0.2">
      <c r="A182" s="79" t="s">
        <v>220</v>
      </c>
      <c r="B182" s="79" t="s">
        <v>221</v>
      </c>
      <c r="C182" s="79">
        <v>1</v>
      </c>
      <c r="D182" s="79" t="s">
        <v>222</v>
      </c>
      <c r="E182" s="79" t="s">
        <v>260</v>
      </c>
      <c r="F182" s="79">
        <v>392</v>
      </c>
      <c r="G182" s="79" t="s">
        <v>399</v>
      </c>
      <c r="H182" s="80">
        <v>800000</v>
      </c>
      <c r="I182" s="80">
        <f>-144040-99240</f>
        <v>-243280</v>
      </c>
      <c r="J182" s="80">
        <f t="shared" si="57"/>
        <v>556720</v>
      </c>
      <c r="K182" s="80">
        <v>170838.73</v>
      </c>
      <c r="L182" s="80">
        <v>170838.73</v>
      </c>
      <c r="M182" s="80">
        <v>170838.73</v>
      </c>
      <c r="N182" s="80">
        <v>170838.73</v>
      </c>
      <c r="O182" s="80">
        <f t="shared" si="58"/>
        <v>385881.27</v>
      </c>
    </row>
    <row r="183" spans="1:15" x14ac:dyDescent="0.2">
      <c r="A183" s="79" t="s">
        <v>220</v>
      </c>
      <c r="B183" s="79" t="s">
        <v>221</v>
      </c>
      <c r="C183" s="79">
        <v>1</v>
      </c>
      <c r="D183" s="79" t="s">
        <v>222</v>
      </c>
      <c r="E183" s="79" t="s">
        <v>260</v>
      </c>
      <c r="F183" s="79">
        <v>393</v>
      </c>
      <c r="G183" s="79" t="s">
        <v>400</v>
      </c>
      <c r="H183" s="80">
        <v>0</v>
      </c>
      <c r="I183" s="80">
        <v>0</v>
      </c>
      <c r="J183" s="80">
        <f t="shared" si="57"/>
        <v>0</v>
      </c>
      <c r="K183" s="80">
        <v>0</v>
      </c>
      <c r="L183" s="80">
        <v>0</v>
      </c>
      <c r="M183" s="80">
        <v>0</v>
      </c>
      <c r="N183" s="80">
        <v>0</v>
      </c>
      <c r="O183" s="80">
        <f t="shared" si="58"/>
        <v>0</v>
      </c>
    </row>
    <row r="184" spans="1:15" x14ac:dyDescent="0.2">
      <c r="A184" s="79" t="s">
        <v>220</v>
      </c>
      <c r="B184" s="79" t="s">
        <v>221</v>
      </c>
      <c r="C184" s="79">
        <v>1</v>
      </c>
      <c r="D184" s="79" t="s">
        <v>222</v>
      </c>
      <c r="E184" s="79" t="s">
        <v>260</v>
      </c>
      <c r="F184" s="79">
        <v>394</v>
      </c>
      <c r="G184" s="79" t="s">
        <v>401</v>
      </c>
      <c r="H184" s="80">
        <v>0</v>
      </c>
      <c r="I184" s="80">
        <v>0</v>
      </c>
      <c r="J184" s="80">
        <f t="shared" si="57"/>
        <v>0</v>
      </c>
      <c r="K184" s="80">
        <v>0</v>
      </c>
      <c r="L184" s="80">
        <v>0</v>
      </c>
      <c r="M184" s="80">
        <v>0</v>
      </c>
      <c r="N184" s="80">
        <v>0</v>
      </c>
      <c r="O184" s="80">
        <f t="shared" si="58"/>
        <v>0</v>
      </c>
    </row>
    <row r="185" spans="1:15" x14ac:dyDescent="0.2">
      <c r="A185" s="79" t="s">
        <v>220</v>
      </c>
      <c r="B185" s="79" t="s">
        <v>221</v>
      </c>
      <c r="C185" s="79">
        <v>1</v>
      </c>
      <c r="D185" s="79" t="s">
        <v>222</v>
      </c>
      <c r="E185" s="79" t="s">
        <v>260</v>
      </c>
      <c r="F185" s="79">
        <v>395</v>
      </c>
      <c r="G185" s="79" t="s">
        <v>402</v>
      </c>
      <c r="H185" s="80">
        <v>0</v>
      </c>
      <c r="I185" s="80">
        <v>0</v>
      </c>
      <c r="J185" s="80">
        <f t="shared" si="57"/>
        <v>0</v>
      </c>
      <c r="K185" s="80">
        <v>0</v>
      </c>
      <c r="L185" s="80">
        <v>0</v>
      </c>
      <c r="M185" s="80">
        <v>0</v>
      </c>
      <c r="N185" s="80">
        <v>0</v>
      </c>
      <c r="O185" s="80">
        <f t="shared" si="58"/>
        <v>0</v>
      </c>
    </row>
    <row r="186" spans="1:15" x14ac:dyDescent="0.2">
      <c r="A186" s="79" t="s">
        <v>220</v>
      </c>
      <c r="B186" s="79" t="s">
        <v>221</v>
      </c>
      <c r="C186" s="79">
        <v>1</v>
      </c>
      <c r="D186" s="79" t="s">
        <v>222</v>
      </c>
      <c r="E186" s="79" t="s">
        <v>260</v>
      </c>
      <c r="F186" s="79">
        <v>396</v>
      </c>
      <c r="G186" s="79" t="s">
        <v>403</v>
      </c>
      <c r="H186" s="80">
        <v>0</v>
      </c>
      <c r="I186" s="80">
        <v>0</v>
      </c>
      <c r="J186" s="80">
        <f t="shared" si="57"/>
        <v>0</v>
      </c>
      <c r="K186" s="80">
        <v>0</v>
      </c>
      <c r="L186" s="80">
        <v>0</v>
      </c>
      <c r="M186" s="80">
        <v>0</v>
      </c>
      <c r="N186" s="80">
        <v>0</v>
      </c>
      <c r="O186" s="80">
        <f t="shared" si="58"/>
        <v>0</v>
      </c>
    </row>
    <row r="187" spans="1:15" x14ac:dyDescent="0.2">
      <c r="A187" s="79" t="s">
        <v>220</v>
      </c>
      <c r="B187" s="79" t="s">
        <v>221</v>
      </c>
      <c r="C187" s="79">
        <v>1</v>
      </c>
      <c r="D187" s="79" t="s">
        <v>222</v>
      </c>
      <c r="E187" s="79" t="s">
        <v>260</v>
      </c>
      <c r="F187" s="79">
        <v>397</v>
      </c>
      <c r="G187" s="79" t="s">
        <v>404</v>
      </c>
      <c r="H187" s="80">
        <v>0</v>
      </c>
      <c r="I187" s="80">
        <v>0</v>
      </c>
      <c r="J187" s="80">
        <f t="shared" si="57"/>
        <v>0</v>
      </c>
      <c r="K187" s="80">
        <v>0</v>
      </c>
      <c r="L187" s="80">
        <v>0</v>
      </c>
      <c r="M187" s="80">
        <v>0</v>
      </c>
      <c r="N187" s="80">
        <v>0</v>
      </c>
      <c r="O187" s="80">
        <f t="shared" si="58"/>
        <v>0</v>
      </c>
    </row>
    <row r="188" spans="1:15" x14ac:dyDescent="0.2">
      <c r="A188" s="79" t="s">
        <v>220</v>
      </c>
      <c r="B188" s="79" t="s">
        <v>221</v>
      </c>
      <c r="C188" s="79">
        <v>1</v>
      </c>
      <c r="D188" s="79" t="s">
        <v>222</v>
      </c>
      <c r="E188" s="79" t="s">
        <v>260</v>
      </c>
      <c r="F188" s="79">
        <v>398</v>
      </c>
      <c r="G188" s="79" t="s">
        <v>405</v>
      </c>
      <c r="H188" s="80">
        <v>524343</v>
      </c>
      <c r="I188" s="80">
        <v>0</v>
      </c>
      <c r="J188" s="80">
        <f t="shared" si="57"/>
        <v>524343</v>
      </c>
      <c r="K188" s="80">
        <v>501228.38</v>
      </c>
      <c r="L188" s="80">
        <v>501228.38</v>
      </c>
      <c r="M188" s="80">
        <v>413713.89</v>
      </c>
      <c r="N188" s="80">
        <v>413713.89</v>
      </c>
      <c r="O188" s="80">
        <f t="shared" si="58"/>
        <v>23114.619999999995</v>
      </c>
    </row>
    <row r="189" spans="1:15" x14ac:dyDescent="0.2">
      <c r="A189" s="79" t="s">
        <v>220</v>
      </c>
      <c r="B189" s="79" t="s">
        <v>221</v>
      </c>
      <c r="C189" s="79">
        <v>1</v>
      </c>
      <c r="D189" s="79" t="s">
        <v>222</v>
      </c>
      <c r="E189" s="79" t="s">
        <v>260</v>
      </c>
      <c r="F189" s="79">
        <v>399</v>
      </c>
      <c r="G189" s="79" t="s">
        <v>120</v>
      </c>
      <c r="H189" s="80">
        <v>0</v>
      </c>
      <c r="I189" s="80">
        <v>0</v>
      </c>
      <c r="J189" s="80">
        <f t="shared" si="57"/>
        <v>0</v>
      </c>
      <c r="K189" s="80">
        <v>0</v>
      </c>
      <c r="L189" s="80">
        <v>0</v>
      </c>
      <c r="M189" s="80">
        <v>0</v>
      </c>
      <c r="N189" s="80">
        <v>0</v>
      </c>
      <c r="O189" s="80">
        <f t="shared" si="58"/>
        <v>0</v>
      </c>
    </row>
    <row r="190" spans="1:15" x14ac:dyDescent="0.2">
      <c r="A190" s="79" t="s">
        <v>220</v>
      </c>
      <c r="B190" s="79" t="s">
        <v>221</v>
      </c>
      <c r="C190" s="79">
        <v>4</v>
      </c>
      <c r="D190" s="79" t="s">
        <v>222</v>
      </c>
      <c r="E190" s="79" t="s">
        <v>406</v>
      </c>
      <c r="F190" s="79">
        <v>4000</v>
      </c>
      <c r="G190" s="79" t="s">
        <v>121</v>
      </c>
      <c r="H190" s="80">
        <f t="shared" ref="H190:O190" si="59">+H191+H201+H207+H217+H226+H230+H237+H239+H245</f>
        <v>200000</v>
      </c>
      <c r="I190" s="80">
        <f t="shared" si="59"/>
        <v>699232</v>
      </c>
      <c r="J190" s="80">
        <f t="shared" si="59"/>
        <v>899232</v>
      </c>
      <c r="K190" s="80">
        <f t="shared" si="59"/>
        <v>763686.17999999993</v>
      </c>
      <c r="L190" s="80">
        <f>+L191+L201+L207+L217+L226+L230+L237+L239+L245</f>
        <v>763686.17999999993</v>
      </c>
      <c r="M190" s="80">
        <f>+M191+M201+M207+M217+M226+M230+M237+M239+M245</f>
        <v>624486.17999999993</v>
      </c>
      <c r="N190" s="80">
        <f>+N191+N201+N207+N217+N226+N230+N237+N239+N245</f>
        <v>624486.17999999993</v>
      </c>
      <c r="O190" s="80">
        <f t="shared" si="59"/>
        <v>135545.82</v>
      </c>
    </row>
    <row r="191" spans="1:15" x14ac:dyDescent="0.2">
      <c r="A191" s="79" t="s">
        <v>220</v>
      </c>
      <c r="B191" s="79" t="s">
        <v>221</v>
      </c>
      <c r="C191" s="79">
        <v>4</v>
      </c>
      <c r="D191" s="79" t="s">
        <v>222</v>
      </c>
      <c r="E191" s="79" t="s">
        <v>406</v>
      </c>
      <c r="F191" s="79">
        <v>4100</v>
      </c>
      <c r="G191" s="79" t="s">
        <v>407</v>
      </c>
      <c r="H191" s="80">
        <f t="shared" ref="H191:O191" si="60">SUM(H192:H200)</f>
        <v>0</v>
      </c>
      <c r="I191" s="80">
        <f t="shared" si="60"/>
        <v>0</v>
      </c>
      <c r="J191" s="80">
        <f t="shared" si="60"/>
        <v>0</v>
      </c>
      <c r="K191" s="80">
        <f t="shared" si="60"/>
        <v>0</v>
      </c>
      <c r="L191" s="80">
        <f>SUM(L192:L200)</f>
        <v>0</v>
      </c>
      <c r="M191" s="80">
        <f>SUM(M192:M200)</f>
        <v>0</v>
      </c>
      <c r="N191" s="80">
        <f>SUM(N192:N200)</f>
        <v>0</v>
      </c>
      <c r="O191" s="80">
        <f t="shared" si="60"/>
        <v>0</v>
      </c>
    </row>
    <row r="192" spans="1:15" x14ac:dyDescent="0.2">
      <c r="A192" s="79" t="s">
        <v>220</v>
      </c>
      <c r="B192" s="79" t="s">
        <v>221</v>
      </c>
      <c r="C192" s="79">
        <v>4</v>
      </c>
      <c r="D192" s="79" t="s">
        <v>222</v>
      </c>
      <c r="E192" s="79" t="s">
        <v>406</v>
      </c>
      <c r="F192" s="79">
        <v>411</v>
      </c>
      <c r="G192" s="79" t="s">
        <v>408</v>
      </c>
      <c r="H192" s="80">
        <v>0</v>
      </c>
      <c r="I192" s="80">
        <v>0</v>
      </c>
      <c r="J192" s="80">
        <f t="shared" ref="J192:J200" si="61">+H192+I192</f>
        <v>0</v>
      </c>
      <c r="K192" s="80">
        <v>0</v>
      </c>
      <c r="L192" s="80">
        <v>0</v>
      </c>
      <c r="M192" s="80">
        <v>0</v>
      </c>
      <c r="N192" s="80">
        <v>0</v>
      </c>
      <c r="O192" s="80">
        <f t="shared" ref="O192:O200" si="62">+J192-L192</f>
        <v>0</v>
      </c>
    </row>
    <row r="193" spans="1:15" x14ac:dyDescent="0.2">
      <c r="A193" s="79" t="s">
        <v>220</v>
      </c>
      <c r="B193" s="79" t="s">
        <v>221</v>
      </c>
      <c r="C193" s="79">
        <v>4</v>
      </c>
      <c r="D193" s="79" t="s">
        <v>222</v>
      </c>
      <c r="E193" s="79" t="s">
        <v>406</v>
      </c>
      <c r="F193" s="79">
        <v>412</v>
      </c>
      <c r="G193" s="79" t="s">
        <v>409</v>
      </c>
      <c r="H193" s="80">
        <v>0</v>
      </c>
      <c r="I193" s="80">
        <v>0</v>
      </c>
      <c r="J193" s="80">
        <f t="shared" si="61"/>
        <v>0</v>
      </c>
      <c r="K193" s="80">
        <v>0</v>
      </c>
      <c r="L193" s="80">
        <v>0</v>
      </c>
      <c r="M193" s="80">
        <v>0</v>
      </c>
      <c r="N193" s="80">
        <v>0</v>
      </c>
      <c r="O193" s="80">
        <f t="shared" si="62"/>
        <v>0</v>
      </c>
    </row>
    <row r="194" spans="1:15" x14ac:dyDescent="0.2">
      <c r="A194" s="79" t="s">
        <v>220</v>
      </c>
      <c r="B194" s="79" t="s">
        <v>221</v>
      </c>
      <c r="C194" s="79">
        <v>4</v>
      </c>
      <c r="D194" s="79" t="s">
        <v>222</v>
      </c>
      <c r="E194" s="79" t="s">
        <v>406</v>
      </c>
      <c r="F194" s="79">
        <v>413</v>
      </c>
      <c r="G194" s="79" t="s">
        <v>410</v>
      </c>
      <c r="H194" s="80">
        <v>0</v>
      </c>
      <c r="I194" s="80">
        <v>0</v>
      </c>
      <c r="J194" s="80">
        <f t="shared" si="61"/>
        <v>0</v>
      </c>
      <c r="K194" s="80">
        <v>0</v>
      </c>
      <c r="L194" s="80">
        <v>0</v>
      </c>
      <c r="M194" s="80">
        <v>0</v>
      </c>
      <c r="N194" s="80">
        <v>0</v>
      </c>
      <c r="O194" s="80">
        <f t="shared" si="62"/>
        <v>0</v>
      </c>
    </row>
    <row r="195" spans="1:15" x14ac:dyDescent="0.2">
      <c r="A195" s="79" t="s">
        <v>220</v>
      </c>
      <c r="B195" s="79" t="s">
        <v>221</v>
      </c>
      <c r="C195" s="79">
        <v>4</v>
      </c>
      <c r="D195" s="79" t="s">
        <v>222</v>
      </c>
      <c r="E195" s="79" t="s">
        <v>406</v>
      </c>
      <c r="F195" s="79">
        <v>414</v>
      </c>
      <c r="G195" s="79" t="s">
        <v>411</v>
      </c>
      <c r="H195" s="80">
        <v>0</v>
      </c>
      <c r="I195" s="80">
        <v>0</v>
      </c>
      <c r="J195" s="80">
        <f t="shared" si="61"/>
        <v>0</v>
      </c>
      <c r="K195" s="80">
        <v>0</v>
      </c>
      <c r="L195" s="80">
        <v>0</v>
      </c>
      <c r="M195" s="80">
        <v>0</v>
      </c>
      <c r="N195" s="80">
        <v>0</v>
      </c>
      <c r="O195" s="80">
        <f t="shared" si="62"/>
        <v>0</v>
      </c>
    </row>
    <row r="196" spans="1:15" x14ac:dyDescent="0.2">
      <c r="A196" s="79" t="s">
        <v>220</v>
      </c>
      <c r="B196" s="79" t="s">
        <v>221</v>
      </c>
      <c r="C196" s="79">
        <v>4</v>
      </c>
      <c r="D196" s="79" t="s">
        <v>222</v>
      </c>
      <c r="E196" s="79" t="s">
        <v>406</v>
      </c>
      <c r="F196" s="79">
        <v>415</v>
      </c>
      <c r="G196" s="79" t="s">
        <v>412</v>
      </c>
      <c r="H196" s="80">
        <v>0</v>
      </c>
      <c r="I196" s="80">
        <v>0</v>
      </c>
      <c r="J196" s="80">
        <f t="shared" si="61"/>
        <v>0</v>
      </c>
      <c r="K196" s="80">
        <v>0</v>
      </c>
      <c r="L196" s="80">
        <v>0</v>
      </c>
      <c r="M196" s="80">
        <v>0</v>
      </c>
      <c r="N196" s="80">
        <v>0</v>
      </c>
      <c r="O196" s="80">
        <f t="shared" si="62"/>
        <v>0</v>
      </c>
    </row>
    <row r="197" spans="1:15" x14ac:dyDescent="0.2">
      <c r="A197" s="79" t="s">
        <v>220</v>
      </c>
      <c r="B197" s="79" t="s">
        <v>221</v>
      </c>
      <c r="C197" s="79">
        <v>4</v>
      </c>
      <c r="D197" s="79" t="s">
        <v>222</v>
      </c>
      <c r="E197" s="79" t="s">
        <v>406</v>
      </c>
      <c r="F197" s="79">
        <v>416</v>
      </c>
      <c r="G197" s="79" t="s">
        <v>413</v>
      </c>
      <c r="H197" s="80">
        <v>0</v>
      </c>
      <c r="I197" s="80">
        <v>0</v>
      </c>
      <c r="J197" s="80">
        <f t="shared" si="61"/>
        <v>0</v>
      </c>
      <c r="K197" s="80">
        <v>0</v>
      </c>
      <c r="L197" s="80">
        <v>0</v>
      </c>
      <c r="M197" s="80">
        <v>0</v>
      </c>
      <c r="N197" s="80">
        <v>0</v>
      </c>
      <c r="O197" s="80">
        <f t="shared" si="62"/>
        <v>0</v>
      </c>
    </row>
    <row r="198" spans="1:15" x14ac:dyDescent="0.2">
      <c r="A198" s="79" t="s">
        <v>220</v>
      </c>
      <c r="B198" s="79" t="s">
        <v>221</v>
      </c>
      <c r="C198" s="79">
        <v>4</v>
      </c>
      <c r="D198" s="79" t="s">
        <v>222</v>
      </c>
      <c r="E198" s="79" t="s">
        <v>406</v>
      </c>
      <c r="F198" s="79">
        <v>417</v>
      </c>
      <c r="G198" s="79" t="s">
        <v>414</v>
      </c>
      <c r="H198" s="80">
        <v>0</v>
      </c>
      <c r="I198" s="80">
        <v>0</v>
      </c>
      <c r="J198" s="80">
        <f t="shared" si="61"/>
        <v>0</v>
      </c>
      <c r="K198" s="80">
        <v>0</v>
      </c>
      <c r="L198" s="80">
        <v>0</v>
      </c>
      <c r="M198" s="80">
        <v>0</v>
      </c>
      <c r="N198" s="80">
        <v>0</v>
      </c>
      <c r="O198" s="80">
        <f t="shared" si="62"/>
        <v>0</v>
      </c>
    </row>
    <row r="199" spans="1:15" x14ac:dyDescent="0.2">
      <c r="A199" s="79" t="s">
        <v>220</v>
      </c>
      <c r="B199" s="79" t="s">
        <v>221</v>
      </c>
      <c r="C199" s="79">
        <v>4</v>
      </c>
      <c r="D199" s="79" t="s">
        <v>222</v>
      </c>
      <c r="E199" s="79" t="s">
        <v>406</v>
      </c>
      <c r="F199" s="79">
        <v>418</v>
      </c>
      <c r="G199" s="79" t="s">
        <v>415</v>
      </c>
      <c r="H199" s="80">
        <v>0</v>
      </c>
      <c r="I199" s="80">
        <v>0</v>
      </c>
      <c r="J199" s="80">
        <f t="shared" si="61"/>
        <v>0</v>
      </c>
      <c r="K199" s="80">
        <v>0</v>
      </c>
      <c r="L199" s="80">
        <v>0</v>
      </c>
      <c r="M199" s="80">
        <v>0</v>
      </c>
      <c r="N199" s="80">
        <v>0</v>
      </c>
      <c r="O199" s="80">
        <f t="shared" si="62"/>
        <v>0</v>
      </c>
    </row>
    <row r="200" spans="1:15" x14ac:dyDescent="0.2">
      <c r="A200" s="79" t="s">
        <v>220</v>
      </c>
      <c r="B200" s="79" t="s">
        <v>221</v>
      </c>
      <c r="C200" s="79">
        <v>4</v>
      </c>
      <c r="D200" s="79" t="s">
        <v>222</v>
      </c>
      <c r="E200" s="79" t="s">
        <v>406</v>
      </c>
      <c r="F200" s="79">
        <v>419</v>
      </c>
      <c r="G200" s="79" t="s">
        <v>416</v>
      </c>
      <c r="H200" s="80">
        <v>0</v>
      </c>
      <c r="I200" s="80">
        <v>0</v>
      </c>
      <c r="J200" s="80">
        <f t="shared" si="61"/>
        <v>0</v>
      </c>
      <c r="K200" s="80">
        <v>0</v>
      </c>
      <c r="L200" s="80">
        <v>0</v>
      </c>
      <c r="M200" s="80">
        <v>0</v>
      </c>
      <c r="N200" s="80">
        <v>0</v>
      </c>
      <c r="O200" s="80">
        <f t="shared" si="62"/>
        <v>0</v>
      </c>
    </row>
    <row r="201" spans="1:15" x14ac:dyDescent="0.2">
      <c r="A201" s="79" t="s">
        <v>220</v>
      </c>
      <c r="B201" s="79" t="s">
        <v>221</v>
      </c>
      <c r="C201" s="79">
        <v>4</v>
      </c>
      <c r="D201" s="79" t="s">
        <v>222</v>
      </c>
      <c r="E201" s="79" t="s">
        <v>406</v>
      </c>
      <c r="F201" s="79">
        <v>4200</v>
      </c>
      <c r="G201" s="79" t="s">
        <v>417</v>
      </c>
      <c r="H201" s="80">
        <f t="shared" ref="H201:O201" si="63">SUM(H202:H206)</f>
        <v>0</v>
      </c>
      <c r="I201" s="80">
        <f t="shared" si="63"/>
        <v>0</v>
      </c>
      <c r="J201" s="80">
        <f t="shared" si="63"/>
        <v>0</v>
      </c>
      <c r="K201" s="80">
        <f t="shared" si="63"/>
        <v>0</v>
      </c>
      <c r="L201" s="80">
        <f>SUM(L202:L206)</f>
        <v>0</v>
      </c>
      <c r="M201" s="80">
        <f>SUM(M202:M206)</f>
        <v>0</v>
      </c>
      <c r="N201" s="80">
        <f>SUM(N202:N206)</f>
        <v>0</v>
      </c>
      <c r="O201" s="80">
        <f t="shared" si="63"/>
        <v>0</v>
      </c>
    </row>
    <row r="202" spans="1:15" x14ac:dyDescent="0.2">
      <c r="A202" s="79" t="s">
        <v>220</v>
      </c>
      <c r="B202" s="79" t="s">
        <v>221</v>
      </c>
      <c r="C202" s="79">
        <v>4</v>
      </c>
      <c r="D202" s="79" t="s">
        <v>222</v>
      </c>
      <c r="E202" s="79" t="s">
        <v>406</v>
      </c>
      <c r="F202" s="79">
        <v>421</v>
      </c>
      <c r="G202" s="79" t="s">
        <v>418</v>
      </c>
      <c r="H202" s="80">
        <v>0</v>
      </c>
      <c r="I202" s="80">
        <v>0</v>
      </c>
      <c r="J202" s="80">
        <f>+H202+I202</f>
        <v>0</v>
      </c>
      <c r="K202" s="80">
        <v>0</v>
      </c>
      <c r="L202" s="80">
        <v>0</v>
      </c>
      <c r="M202" s="80">
        <v>0</v>
      </c>
      <c r="N202" s="80">
        <v>0</v>
      </c>
      <c r="O202" s="80">
        <f>+J202-L202</f>
        <v>0</v>
      </c>
    </row>
    <row r="203" spans="1:15" x14ac:dyDescent="0.2">
      <c r="A203" s="79" t="s">
        <v>220</v>
      </c>
      <c r="B203" s="79" t="s">
        <v>221</v>
      </c>
      <c r="C203" s="79">
        <v>4</v>
      </c>
      <c r="D203" s="79" t="s">
        <v>222</v>
      </c>
      <c r="E203" s="79" t="s">
        <v>406</v>
      </c>
      <c r="F203" s="79">
        <v>422</v>
      </c>
      <c r="G203" s="79" t="s">
        <v>419</v>
      </c>
      <c r="H203" s="80">
        <v>0</v>
      </c>
      <c r="I203" s="80">
        <v>0</v>
      </c>
      <c r="J203" s="80">
        <f>+H203+I203</f>
        <v>0</v>
      </c>
      <c r="K203" s="80">
        <v>0</v>
      </c>
      <c r="L203" s="80">
        <v>0</v>
      </c>
      <c r="M203" s="80">
        <v>0</v>
      </c>
      <c r="N203" s="80">
        <v>0</v>
      </c>
      <c r="O203" s="80">
        <f>+J203-L203</f>
        <v>0</v>
      </c>
    </row>
    <row r="204" spans="1:15" x14ac:dyDescent="0.2">
      <c r="A204" s="79" t="s">
        <v>220</v>
      </c>
      <c r="B204" s="79" t="s">
        <v>221</v>
      </c>
      <c r="C204" s="79">
        <v>4</v>
      </c>
      <c r="D204" s="79" t="s">
        <v>222</v>
      </c>
      <c r="E204" s="79" t="s">
        <v>406</v>
      </c>
      <c r="F204" s="79">
        <v>423</v>
      </c>
      <c r="G204" s="79" t="s">
        <v>420</v>
      </c>
      <c r="H204" s="80">
        <v>0</v>
      </c>
      <c r="I204" s="80">
        <v>0</v>
      </c>
      <c r="J204" s="80">
        <f>+H204+I204</f>
        <v>0</v>
      </c>
      <c r="K204" s="80">
        <v>0</v>
      </c>
      <c r="L204" s="80">
        <v>0</v>
      </c>
      <c r="M204" s="80">
        <v>0</v>
      </c>
      <c r="N204" s="80">
        <v>0</v>
      </c>
      <c r="O204" s="80">
        <f>+J204-L204</f>
        <v>0</v>
      </c>
    </row>
    <row r="205" spans="1:15" x14ac:dyDescent="0.2">
      <c r="A205" s="79" t="s">
        <v>220</v>
      </c>
      <c r="B205" s="79" t="s">
        <v>221</v>
      </c>
      <c r="C205" s="79">
        <v>4</v>
      </c>
      <c r="D205" s="79" t="s">
        <v>222</v>
      </c>
      <c r="E205" s="79" t="s">
        <v>406</v>
      </c>
      <c r="F205" s="79">
        <v>424</v>
      </c>
      <c r="G205" s="79" t="s">
        <v>421</v>
      </c>
      <c r="H205" s="80">
        <v>0</v>
      </c>
      <c r="I205" s="80">
        <v>0</v>
      </c>
      <c r="J205" s="80">
        <f>+H205+I205</f>
        <v>0</v>
      </c>
      <c r="K205" s="80">
        <v>0</v>
      </c>
      <c r="L205" s="80">
        <v>0</v>
      </c>
      <c r="M205" s="80">
        <v>0</v>
      </c>
      <c r="N205" s="80">
        <v>0</v>
      </c>
      <c r="O205" s="80">
        <f>+J205-L205</f>
        <v>0</v>
      </c>
    </row>
    <row r="206" spans="1:15" x14ac:dyDescent="0.2">
      <c r="A206" s="79" t="s">
        <v>220</v>
      </c>
      <c r="B206" s="79" t="s">
        <v>221</v>
      </c>
      <c r="C206" s="79">
        <v>4</v>
      </c>
      <c r="D206" s="79" t="s">
        <v>222</v>
      </c>
      <c r="E206" s="79" t="s">
        <v>406</v>
      </c>
      <c r="F206" s="79">
        <v>425</v>
      </c>
      <c r="G206" s="79" t="s">
        <v>422</v>
      </c>
      <c r="H206" s="80">
        <v>0</v>
      </c>
      <c r="I206" s="80">
        <v>0</v>
      </c>
      <c r="J206" s="80">
        <f>+H206+I206</f>
        <v>0</v>
      </c>
      <c r="K206" s="80">
        <v>0</v>
      </c>
      <c r="L206" s="80">
        <v>0</v>
      </c>
      <c r="M206" s="80">
        <v>0</v>
      </c>
      <c r="N206" s="80">
        <v>0</v>
      </c>
      <c r="O206" s="80">
        <f>+J206-L206</f>
        <v>0</v>
      </c>
    </row>
    <row r="207" spans="1:15" x14ac:dyDescent="0.2">
      <c r="A207" s="79" t="s">
        <v>220</v>
      </c>
      <c r="B207" s="79" t="s">
        <v>221</v>
      </c>
      <c r="C207" s="79">
        <v>4</v>
      </c>
      <c r="D207" s="79" t="s">
        <v>222</v>
      </c>
      <c r="E207" s="79" t="s">
        <v>406</v>
      </c>
      <c r="F207" s="79">
        <v>4300</v>
      </c>
      <c r="G207" s="79" t="s">
        <v>423</v>
      </c>
      <c r="H207" s="80">
        <f t="shared" ref="H207:O207" si="64">SUM(H208:H216)</f>
        <v>0</v>
      </c>
      <c r="I207" s="80">
        <f t="shared" si="64"/>
        <v>0</v>
      </c>
      <c r="J207" s="80">
        <f t="shared" si="64"/>
        <v>0</v>
      </c>
      <c r="K207" s="80">
        <f t="shared" si="64"/>
        <v>0</v>
      </c>
      <c r="L207" s="80">
        <f>SUM(L208:L216)</f>
        <v>0</v>
      </c>
      <c r="M207" s="80">
        <f>SUM(M208:M216)</f>
        <v>0</v>
      </c>
      <c r="N207" s="80">
        <f>SUM(N208:N216)</f>
        <v>0</v>
      </c>
      <c r="O207" s="80">
        <f t="shared" si="64"/>
        <v>0</v>
      </c>
    </row>
    <row r="208" spans="1:15" x14ac:dyDescent="0.2">
      <c r="A208" s="79" t="s">
        <v>220</v>
      </c>
      <c r="B208" s="79" t="s">
        <v>221</v>
      </c>
      <c r="C208" s="79">
        <v>4</v>
      </c>
      <c r="D208" s="79" t="s">
        <v>222</v>
      </c>
      <c r="E208" s="79" t="s">
        <v>406</v>
      </c>
      <c r="F208" s="79">
        <v>431</v>
      </c>
      <c r="G208" s="79" t="s">
        <v>424</v>
      </c>
      <c r="H208" s="80">
        <v>0</v>
      </c>
      <c r="I208" s="80">
        <v>0</v>
      </c>
      <c r="J208" s="80">
        <f t="shared" ref="J208:J216" si="65">+H208+I208</f>
        <v>0</v>
      </c>
      <c r="K208" s="80">
        <v>0</v>
      </c>
      <c r="L208" s="80">
        <v>0</v>
      </c>
      <c r="M208" s="80">
        <v>0</v>
      </c>
      <c r="N208" s="80">
        <v>0</v>
      </c>
      <c r="O208" s="80">
        <f t="shared" ref="O208:O216" si="66">+J208-L208</f>
        <v>0</v>
      </c>
    </row>
    <row r="209" spans="1:15" x14ac:dyDescent="0.2">
      <c r="A209" s="79" t="s">
        <v>220</v>
      </c>
      <c r="B209" s="79" t="s">
        <v>221</v>
      </c>
      <c r="C209" s="79">
        <v>4</v>
      </c>
      <c r="D209" s="79" t="s">
        <v>222</v>
      </c>
      <c r="E209" s="79" t="s">
        <v>406</v>
      </c>
      <c r="F209" s="79">
        <v>432</v>
      </c>
      <c r="G209" s="79" t="s">
        <v>425</v>
      </c>
      <c r="H209" s="80">
        <v>0</v>
      </c>
      <c r="I209" s="80">
        <v>0</v>
      </c>
      <c r="J209" s="80">
        <f t="shared" si="65"/>
        <v>0</v>
      </c>
      <c r="K209" s="80">
        <v>0</v>
      </c>
      <c r="L209" s="80">
        <v>0</v>
      </c>
      <c r="M209" s="80">
        <v>0</v>
      </c>
      <c r="N209" s="80">
        <v>0</v>
      </c>
      <c r="O209" s="80">
        <f t="shared" si="66"/>
        <v>0</v>
      </c>
    </row>
    <row r="210" spans="1:15" x14ac:dyDescent="0.2">
      <c r="A210" s="79" t="s">
        <v>220</v>
      </c>
      <c r="B210" s="79" t="s">
        <v>221</v>
      </c>
      <c r="C210" s="79">
        <v>4</v>
      </c>
      <c r="D210" s="79" t="s">
        <v>222</v>
      </c>
      <c r="E210" s="79" t="s">
        <v>406</v>
      </c>
      <c r="F210" s="79">
        <v>433</v>
      </c>
      <c r="G210" s="79" t="s">
        <v>426</v>
      </c>
      <c r="H210" s="80">
        <v>0</v>
      </c>
      <c r="I210" s="80">
        <v>0</v>
      </c>
      <c r="J210" s="80">
        <f t="shared" si="65"/>
        <v>0</v>
      </c>
      <c r="K210" s="80">
        <v>0</v>
      </c>
      <c r="L210" s="80">
        <v>0</v>
      </c>
      <c r="M210" s="80">
        <v>0</v>
      </c>
      <c r="N210" s="80">
        <v>0</v>
      </c>
      <c r="O210" s="80">
        <f t="shared" si="66"/>
        <v>0</v>
      </c>
    </row>
    <row r="211" spans="1:15" x14ac:dyDescent="0.2">
      <c r="A211" s="79" t="s">
        <v>220</v>
      </c>
      <c r="B211" s="79" t="s">
        <v>221</v>
      </c>
      <c r="C211" s="79">
        <v>4</v>
      </c>
      <c r="D211" s="79" t="s">
        <v>222</v>
      </c>
      <c r="E211" s="79" t="s">
        <v>406</v>
      </c>
      <c r="F211" s="79">
        <v>434</v>
      </c>
      <c r="G211" s="79" t="s">
        <v>427</v>
      </c>
      <c r="H211" s="80">
        <v>0</v>
      </c>
      <c r="I211" s="80">
        <v>0</v>
      </c>
      <c r="J211" s="80">
        <f t="shared" si="65"/>
        <v>0</v>
      </c>
      <c r="K211" s="80">
        <v>0</v>
      </c>
      <c r="L211" s="80">
        <v>0</v>
      </c>
      <c r="M211" s="80">
        <v>0</v>
      </c>
      <c r="N211" s="80">
        <v>0</v>
      </c>
      <c r="O211" s="80">
        <f t="shared" si="66"/>
        <v>0</v>
      </c>
    </row>
    <row r="212" spans="1:15" x14ac:dyDescent="0.2">
      <c r="A212" s="79" t="s">
        <v>220</v>
      </c>
      <c r="B212" s="79" t="s">
        <v>221</v>
      </c>
      <c r="C212" s="79">
        <v>4</v>
      </c>
      <c r="D212" s="79" t="s">
        <v>222</v>
      </c>
      <c r="E212" s="79" t="s">
        <v>406</v>
      </c>
      <c r="F212" s="79">
        <v>435</v>
      </c>
      <c r="G212" s="79" t="s">
        <v>428</v>
      </c>
      <c r="H212" s="80">
        <v>0</v>
      </c>
      <c r="I212" s="80">
        <v>0</v>
      </c>
      <c r="J212" s="80">
        <f t="shared" si="65"/>
        <v>0</v>
      </c>
      <c r="K212" s="80">
        <v>0</v>
      </c>
      <c r="L212" s="80">
        <v>0</v>
      </c>
      <c r="M212" s="80">
        <v>0</v>
      </c>
      <c r="N212" s="80">
        <v>0</v>
      </c>
      <c r="O212" s="80">
        <f t="shared" si="66"/>
        <v>0</v>
      </c>
    </row>
    <row r="213" spans="1:15" x14ac:dyDescent="0.2">
      <c r="A213" s="79" t="s">
        <v>220</v>
      </c>
      <c r="B213" s="79" t="s">
        <v>221</v>
      </c>
      <c r="C213" s="79">
        <v>4</v>
      </c>
      <c r="D213" s="79" t="s">
        <v>222</v>
      </c>
      <c r="E213" s="79" t="s">
        <v>406</v>
      </c>
      <c r="F213" s="79">
        <v>436</v>
      </c>
      <c r="G213" s="79" t="s">
        <v>429</v>
      </c>
      <c r="H213" s="80">
        <v>0</v>
      </c>
      <c r="I213" s="80">
        <v>0</v>
      </c>
      <c r="J213" s="80">
        <f t="shared" si="65"/>
        <v>0</v>
      </c>
      <c r="K213" s="80">
        <v>0</v>
      </c>
      <c r="L213" s="80">
        <v>0</v>
      </c>
      <c r="M213" s="80">
        <v>0</v>
      </c>
      <c r="N213" s="80">
        <v>0</v>
      </c>
      <c r="O213" s="80">
        <f t="shared" si="66"/>
        <v>0</v>
      </c>
    </row>
    <row r="214" spans="1:15" x14ac:dyDescent="0.2">
      <c r="A214" s="79" t="s">
        <v>220</v>
      </c>
      <c r="B214" s="79" t="s">
        <v>221</v>
      </c>
      <c r="C214" s="79">
        <v>4</v>
      </c>
      <c r="D214" s="79" t="s">
        <v>222</v>
      </c>
      <c r="E214" s="79" t="s">
        <v>406</v>
      </c>
      <c r="F214" s="79">
        <v>437</v>
      </c>
      <c r="G214" s="79" t="s">
        <v>430</v>
      </c>
      <c r="H214" s="80">
        <v>0</v>
      </c>
      <c r="I214" s="80">
        <v>0</v>
      </c>
      <c r="J214" s="80">
        <f t="shared" si="65"/>
        <v>0</v>
      </c>
      <c r="K214" s="80">
        <v>0</v>
      </c>
      <c r="L214" s="80">
        <v>0</v>
      </c>
      <c r="M214" s="80">
        <v>0</v>
      </c>
      <c r="N214" s="80">
        <v>0</v>
      </c>
      <c r="O214" s="80">
        <f t="shared" si="66"/>
        <v>0</v>
      </c>
    </row>
    <row r="215" spans="1:15" x14ac:dyDescent="0.2">
      <c r="A215" s="79" t="s">
        <v>220</v>
      </c>
      <c r="B215" s="79" t="s">
        <v>221</v>
      </c>
      <c r="C215" s="79">
        <v>4</v>
      </c>
      <c r="D215" s="79" t="s">
        <v>222</v>
      </c>
      <c r="E215" s="79" t="s">
        <v>406</v>
      </c>
      <c r="F215" s="79">
        <v>438</v>
      </c>
      <c r="G215" s="79" t="s">
        <v>431</v>
      </c>
      <c r="H215" s="80">
        <v>0</v>
      </c>
      <c r="I215" s="80">
        <v>0</v>
      </c>
      <c r="J215" s="80">
        <f t="shared" si="65"/>
        <v>0</v>
      </c>
      <c r="K215" s="80">
        <v>0</v>
      </c>
      <c r="L215" s="80">
        <v>0</v>
      </c>
      <c r="M215" s="80">
        <v>0</v>
      </c>
      <c r="N215" s="80">
        <v>0</v>
      </c>
      <c r="O215" s="80">
        <f t="shared" si="66"/>
        <v>0</v>
      </c>
    </row>
    <row r="216" spans="1:15" x14ac:dyDescent="0.2">
      <c r="A216" s="79" t="s">
        <v>220</v>
      </c>
      <c r="B216" s="79" t="s">
        <v>221</v>
      </c>
      <c r="C216" s="79">
        <v>4</v>
      </c>
      <c r="D216" s="79" t="s">
        <v>222</v>
      </c>
      <c r="E216" s="79" t="s">
        <v>406</v>
      </c>
      <c r="F216" s="79">
        <v>439</v>
      </c>
      <c r="G216" s="79" t="s">
        <v>432</v>
      </c>
      <c r="H216" s="80">
        <v>0</v>
      </c>
      <c r="I216" s="80">
        <v>0</v>
      </c>
      <c r="J216" s="80">
        <f t="shared" si="65"/>
        <v>0</v>
      </c>
      <c r="K216" s="80">
        <v>0</v>
      </c>
      <c r="L216" s="80">
        <v>0</v>
      </c>
      <c r="M216" s="80">
        <v>0</v>
      </c>
      <c r="N216" s="80">
        <v>0</v>
      </c>
      <c r="O216" s="80">
        <f t="shared" si="66"/>
        <v>0</v>
      </c>
    </row>
    <row r="217" spans="1:15" x14ac:dyDescent="0.2">
      <c r="A217" s="79" t="s">
        <v>220</v>
      </c>
      <c r="B217" s="79" t="s">
        <v>221</v>
      </c>
      <c r="C217" s="79">
        <v>4</v>
      </c>
      <c r="D217" s="79" t="s">
        <v>222</v>
      </c>
      <c r="E217" s="79" t="s">
        <v>406</v>
      </c>
      <c r="F217" s="79">
        <v>4400</v>
      </c>
      <c r="G217" s="79" t="s">
        <v>433</v>
      </c>
      <c r="H217" s="80">
        <f t="shared" ref="H217:O217" si="67">SUM(H218:H225)</f>
        <v>200000</v>
      </c>
      <c r="I217" s="80">
        <f t="shared" si="67"/>
        <v>699232</v>
      </c>
      <c r="J217" s="80">
        <f t="shared" si="67"/>
        <v>899232</v>
      </c>
      <c r="K217" s="80">
        <f t="shared" si="67"/>
        <v>763686.17999999993</v>
      </c>
      <c r="L217" s="80">
        <f>SUM(L218:L225)</f>
        <v>763686.17999999993</v>
      </c>
      <c r="M217" s="80">
        <f>SUM(M218:M225)</f>
        <v>624486.17999999993</v>
      </c>
      <c r="N217" s="80">
        <f>SUM(N218:N225)</f>
        <v>624486.17999999993</v>
      </c>
      <c r="O217" s="80">
        <f t="shared" si="67"/>
        <v>135545.82</v>
      </c>
    </row>
    <row r="218" spans="1:15" x14ac:dyDescent="0.2">
      <c r="A218" s="79" t="s">
        <v>220</v>
      </c>
      <c r="B218" s="79" t="s">
        <v>221</v>
      </c>
      <c r="C218" s="79">
        <v>4</v>
      </c>
      <c r="D218" s="79" t="s">
        <v>222</v>
      </c>
      <c r="E218" s="79" t="s">
        <v>406</v>
      </c>
      <c r="F218" s="79">
        <v>441</v>
      </c>
      <c r="G218" s="79" t="s">
        <v>434</v>
      </c>
      <c r="H218" s="80">
        <v>100000</v>
      </c>
      <c r="I218" s="80">
        <v>6000</v>
      </c>
      <c r="J218" s="80">
        <f t="shared" ref="J218:J225" si="68">+H218+I218</f>
        <v>106000</v>
      </c>
      <c r="K218" s="80">
        <v>105883</v>
      </c>
      <c r="L218" s="80">
        <v>105883</v>
      </c>
      <c r="M218" s="80">
        <v>105883</v>
      </c>
      <c r="N218" s="80">
        <v>105883</v>
      </c>
      <c r="O218" s="80">
        <f t="shared" ref="O218:O225" si="69">+J218-L218</f>
        <v>117</v>
      </c>
    </row>
    <row r="219" spans="1:15" x14ac:dyDescent="0.2">
      <c r="A219" s="79" t="s">
        <v>220</v>
      </c>
      <c r="B219" s="79" t="s">
        <v>221</v>
      </c>
      <c r="C219" s="79">
        <v>4</v>
      </c>
      <c r="D219" s="79" t="s">
        <v>222</v>
      </c>
      <c r="E219" s="79" t="s">
        <v>406</v>
      </c>
      <c r="F219" s="79">
        <v>442</v>
      </c>
      <c r="G219" s="79" t="s">
        <v>435</v>
      </c>
      <c r="H219" s="80">
        <v>0</v>
      </c>
      <c r="I219" s="80">
        <v>0</v>
      </c>
      <c r="J219" s="80">
        <f t="shared" si="68"/>
        <v>0</v>
      </c>
      <c r="K219" s="80">
        <v>0</v>
      </c>
      <c r="L219" s="80">
        <v>0</v>
      </c>
      <c r="M219" s="80">
        <v>0</v>
      </c>
      <c r="N219" s="80">
        <v>0</v>
      </c>
      <c r="O219" s="80">
        <f t="shared" si="69"/>
        <v>0</v>
      </c>
    </row>
    <row r="220" spans="1:15" x14ac:dyDescent="0.2">
      <c r="A220" s="79" t="s">
        <v>220</v>
      </c>
      <c r="B220" s="79" t="s">
        <v>221</v>
      </c>
      <c r="C220" s="79">
        <v>4</v>
      </c>
      <c r="D220" s="79" t="s">
        <v>222</v>
      </c>
      <c r="E220" s="79" t="s">
        <v>406</v>
      </c>
      <c r="F220" s="79">
        <v>443</v>
      </c>
      <c r="G220" s="79" t="s">
        <v>436</v>
      </c>
      <c r="H220" s="80">
        <v>0</v>
      </c>
      <c r="I220" s="80">
        <v>0</v>
      </c>
      <c r="J220" s="80">
        <f t="shared" si="68"/>
        <v>0</v>
      </c>
      <c r="K220" s="80">
        <v>0</v>
      </c>
      <c r="L220" s="80">
        <v>0</v>
      </c>
      <c r="M220" s="80">
        <v>0</v>
      </c>
      <c r="N220" s="80">
        <v>0</v>
      </c>
      <c r="O220" s="80">
        <f t="shared" si="69"/>
        <v>0</v>
      </c>
    </row>
    <row r="221" spans="1:15" x14ac:dyDescent="0.2">
      <c r="A221" s="79" t="s">
        <v>220</v>
      </c>
      <c r="B221" s="79" t="s">
        <v>221</v>
      </c>
      <c r="C221" s="79">
        <v>4</v>
      </c>
      <c r="D221" s="79" t="s">
        <v>222</v>
      </c>
      <c r="E221" s="79" t="s">
        <v>406</v>
      </c>
      <c r="F221" s="79">
        <v>444</v>
      </c>
      <c r="G221" s="79" t="s">
        <v>437</v>
      </c>
      <c r="H221" s="80">
        <v>100000</v>
      </c>
      <c r="I221" s="80">
        <f>699232-145200</f>
        <v>554032</v>
      </c>
      <c r="J221" s="80">
        <f t="shared" si="68"/>
        <v>654032</v>
      </c>
      <c r="K221" s="80">
        <v>518603.18</v>
      </c>
      <c r="L221" s="80">
        <v>518603.18</v>
      </c>
      <c r="M221" s="80">
        <v>518603.18</v>
      </c>
      <c r="N221" s="80">
        <v>518603.18</v>
      </c>
      <c r="O221" s="80">
        <f t="shared" si="69"/>
        <v>135428.82</v>
      </c>
    </row>
    <row r="222" spans="1:15" x14ac:dyDescent="0.2">
      <c r="A222" s="79" t="s">
        <v>220</v>
      </c>
      <c r="B222" s="79" t="s">
        <v>221</v>
      </c>
      <c r="C222" s="79">
        <v>4</v>
      </c>
      <c r="D222" s="79" t="s">
        <v>222</v>
      </c>
      <c r="E222" s="79" t="s">
        <v>406</v>
      </c>
      <c r="F222" s="79">
        <v>445</v>
      </c>
      <c r="G222" s="79" t="s">
        <v>438</v>
      </c>
      <c r="H222" s="80">
        <v>0</v>
      </c>
      <c r="I222" s="80">
        <v>139200</v>
      </c>
      <c r="J222" s="80">
        <f t="shared" si="68"/>
        <v>139200</v>
      </c>
      <c r="K222" s="80">
        <v>139200</v>
      </c>
      <c r="L222" s="80">
        <v>139200</v>
      </c>
      <c r="M222" s="80">
        <v>0</v>
      </c>
      <c r="N222" s="80">
        <v>0</v>
      </c>
      <c r="O222" s="80">
        <f t="shared" si="69"/>
        <v>0</v>
      </c>
    </row>
    <row r="223" spans="1:15" x14ac:dyDescent="0.2">
      <c r="A223" s="79" t="s">
        <v>220</v>
      </c>
      <c r="B223" s="79" t="s">
        <v>221</v>
      </c>
      <c r="C223" s="79">
        <v>4</v>
      </c>
      <c r="D223" s="79" t="s">
        <v>222</v>
      </c>
      <c r="E223" s="79" t="s">
        <v>406</v>
      </c>
      <c r="F223" s="79">
        <v>446</v>
      </c>
      <c r="G223" s="79" t="s">
        <v>439</v>
      </c>
      <c r="H223" s="80">
        <v>0</v>
      </c>
      <c r="I223" s="80">
        <v>0</v>
      </c>
      <c r="J223" s="80">
        <f t="shared" si="68"/>
        <v>0</v>
      </c>
      <c r="K223" s="80">
        <v>0</v>
      </c>
      <c r="L223" s="80">
        <v>0</v>
      </c>
      <c r="M223" s="80">
        <v>0</v>
      </c>
      <c r="N223" s="80">
        <v>0</v>
      </c>
      <c r="O223" s="80">
        <f t="shared" si="69"/>
        <v>0</v>
      </c>
    </row>
    <row r="224" spans="1:15" x14ac:dyDescent="0.2">
      <c r="A224" s="79" t="s">
        <v>220</v>
      </c>
      <c r="B224" s="79" t="s">
        <v>221</v>
      </c>
      <c r="C224" s="79">
        <v>4</v>
      </c>
      <c r="D224" s="79" t="s">
        <v>222</v>
      </c>
      <c r="E224" s="79" t="s">
        <v>406</v>
      </c>
      <c r="F224" s="79">
        <v>447</v>
      </c>
      <c r="G224" s="79" t="s">
        <v>440</v>
      </c>
      <c r="H224" s="80">
        <v>0</v>
      </c>
      <c r="I224" s="80">
        <v>0</v>
      </c>
      <c r="J224" s="80">
        <f t="shared" si="68"/>
        <v>0</v>
      </c>
      <c r="K224" s="80">
        <v>0</v>
      </c>
      <c r="L224" s="80">
        <v>0</v>
      </c>
      <c r="M224" s="80">
        <v>0</v>
      </c>
      <c r="N224" s="80">
        <v>0</v>
      </c>
      <c r="O224" s="80">
        <f t="shared" si="69"/>
        <v>0</v>
      </c>
    </row>
    <row r="225" spans="1:15" x14ac:dyDescent="0.2">
      <c r="A225" s="79" t="s">
        <v>220</v>
      </c>
      <c r="B225" s="79" t="s">
        <v>221</v>
      </c>
      <c r="C225" s="79">
        <v>4</v>
      </c>
      <c r="D225" s="79" t="s">
        <v>222</v>
      </c>
      <c r="E225" s="79" t="s">
        <v>406</v>
      </c>
      <c r="F225" s="79">
        <v>448</v>
      </c>
      <c r="G225" s="79" t="s">
        <v>441</v>
      </c>
      <c r="H225" s="80">
        <v>0</v>
      </c>
      <c r="I225" s="80">
        <v>0</v>
      </c>
      <c r="J225" s="80">
        <f t="shared" si="68"/>
        <v>0</v>
      </c>
      <c r="K225" s="80">
        <v>0</v>
      </c>
      <c r="L225" s="80">
        <v>0</v>
      </c>
      <c r="M225" s="80">
        <v>0</v>
      </c>
      <c r="N225" s="80">
        <v>0</v>
      </c>
      <c r="O225" s="80">
        <f t="shared" si="69"/>
        <v>0</v>
      </c>
    </row>
    <row r="226" spans="1:15" x14ac:dyDescent="0.2">
      <c r="A226" s="79" t="s">
        <v>220</v>
      </c>
      <c r="B226" s="79" t="s">
        <v>221</v>
      </c>
      <c r="C226" s="79">
        <v>4</v>
      </c>
      <c r="D226" s="79" t="s">
        <v>222</v>
      </c>
      <c r="E226" s="79" t="s">
        <v>406</v>
      </c>
      <c r="F226" s="79">
        <v>4500</v>
      </c>
      <c r="G226" s="79" t="s">
        <v>442</v>
      </c>
      <c r="H226" s="80">
        <f t="shared" ref="H226:O226" si="70">SUM(H227:H229)</f>
        <v>0</v>
      </c>
      <c r="I226" s="80">
        <f t="shared" si="70"/>
        <v>0</v>
      </c>
      <c r="J226" s="80">
        <f t="shared" si="70"/>
        <v>0</v>
      </c>
      <c r="K226" s="80">
        <f t="shared" si="70"/>
        <v>0</v>
      </c>
      <c r="L226" s="80">
        <f>SUM(L227:L229)</f>
        <v>0</v>
      </c>
      <c r="M226" s="80">
        <f>SUM(M227:M229)</f>
        <v>0</v>
      </c>
      <c r="N226" s="80">
        <f>SUM(N227:N229)</f>
        <v>0</v>
      </c>
      <c r="O226" s="80">
        <f t="shared" si="70"/>
        <v>0</v>
      </c>
    </row>
    <row r="227" spans="1:15" x14ac:dyDescent="0.2">
      <c r="A227" s="79" t="s">
        <v>220</v>
      </c>
      <c r="B227" s="79" t="s">
        <v>221</v>
      </c>
      <c r="C227" s="79">
        <v>4</v>
      </c>
      <c r="D227" s="79" t="s">
        <v>222</v>
      </c>
      <c r="E227" s="79" t="s">
        <v>406</v>
      </c>
      <c r="F227" s="79">
        <v>451</v>
      </c>
      <c r="G227" s="79" t="s">
        <v>443</v>
      </c>
      <c r="H227" s="80">
        <v>0</v>
      </c>
      <c r="I227" s="80">
        <v>0</v>
      </c>
      <c r="J227" s="80">
        <f>+H227+I227</f>
        <v>0</v>
      </c>
      <c r="K227" s="80">
        <v>0</v>
      </c>
      <c r="L227" s="80">
        <v>0</v>
      </c>
      <c r="M227" s="80">
        <v>0</v>
      </c>
      <c r="N227" s="80">
        <v>0</v>
      </c>
      <c r="O227" s="80">
        <f>+J227-L227</f>
        <v>0</v>
      </c>
    </row>
    <row r="228" spans="1:15" x14ac:dyDescent="0.2">
      <c r="A228" s="79" t="s">
        <v>220</v>
      </c>
      <c r="B228" s="79" t="s">
        <v>221</v>
      </c>
      <c r="C228" s="79">
        <v>4</v>
      </c>
      <c r="D228" s="79" t="s">
        <v>222</v>
      </c>
      <c r="E228" s="79" t="s">
        <v>406</v>
      </c>
      <c r="F228" s="79">
        <v>452</v>
      </c>
      <c r="G228" s="79" t="s">
        <v>444</v>
      </c>
      <c r="H228" s="80">
        <v>0</v>
      </c>
      <c r="I228" s="80">
        <v>0</v>
      </c>
      <c r="J228" s="80">
        <f>+H228+I228</f>
        <v>0</v>
      </c>
      <c r="K228" s="80">
        <v>0</v>
      </c>
      <c r="L228" s="80">
        <v>0</v>
      </c>
      <c r="M228" s="80">
        <v>0</v>
      </c>
      <c r="N228" s="80">
        <v>0</v>
      </c>
      <c r="O228" s="80">
        <f>+J228-L228</f>
        <v>0</v>
      </c>
    </row>
    <row r="229" spans="1:15" x14ac:dyDescent="0.2">
      <c r="A229" s="79" t="s">
        <v>220</v>
      </c>
      <c r="B229" s="79" t="s">
        <v>221</v>
      </c>
      <c r="C229" s="79">
        <v>4</v>
      </c>
      <c r="D229" s="79" t="s">
        <v>222</v>
      </c>
      <c r="E229" s="79" t="s">
        <v>406</v>
      </c>
      <c r="F229" s="79">
        <v>459</v>
      </c>
      <c r="G229" s="79" t="s">
        <v>445</v>
      </c>
      <c r="H229" s="80">
        <v>0</v>
      </c>
      <c r="I229" s="80">
        <v>0</v>
      </c>
      <c r="J229" s="80">
        <f>+H229+I229</f>
        <v>0</v>
      </c>
      <c r="K229" s="80">
        <v>0</v>
      </c>
      <c r="L229" s="80">
        <v>0</v>
      </c>
      <c r="M229" s="80">
        <v>0</v>
      </c>
      <c r="N229" s="80">
        <v>0</v>
      </c>
      <c r="O229" s="80">
        <f>+J229-L229</f>
        <v>0</v>
      </c>
    </row>
    <row r="230" spans="1:15" x14ac:dyDescent="0.2">
      <c r="A230" s="79" t="s">
        <v>220</v>
      </c>
      <c r="B230" s="79" t="s">
        <v>221</v>
      </c>
      <c r="C230" s="79">
        <v>4</v>
      </c>
      <c r="D230" s="79" t="s">
        <v>222</v>
      </c>
      <c r="E230" s="79" t="s">
        <v>406</v>
      </c>
      <c r="F230" s="79">
        <v>4600</v>
      </c>
      <c r="G230" s="79" t="s">
        <v>446</v>
      </c>
      <c r="H230" s="80">
        <f t="shared" ref="H230:O230" si="71">SUM(H231:H236)</f>
        <v>0</v>
      </c>
      <c r="I230" s="80">
        <f t="shared" si="71"/>
        <v>0</v>
      </c>
      <c r="J230" s="80">
        <f t="shared" si="71"/>
        <v>0</v>
      </c>
      <c r="K230" s="80">
        <f t="shared" si="71"/>
        <v>0</v>
      </c>
      <c r="L230" s="80">
        <f>SUM(L231:L236)</f>
        <v>0</v>
      </c>
      <c r="M230" s="80">
        <f>SUM(M231:M236)</f>
        <v>0</v>
      </c>
      <c r="N230" s="80">
        <f>SUM(N231:N236)</f>
        <v>0</v>
      </c>
      <c r="O230" s="80">
        <f t="shared" si="71"/>
        <v>0</v>
      </c>
    </row>
    <row r="231" spans="1:15" x14ac:dyDescent="0.2">
      <c r="A231" s="79" t="s">
        <v>220</v>
      </c>
      <c r="B231" s="79" t="s">
        <v>221</v>
      </c>
      <c r="C231" s="79">
        <v>4</v>
      </c>
      <c r="D231" s="79" t="s">
        <v>222</v>
      </c>
      <c r="E231" s="79" t="s">
        <v>406</v>
      </c>
      <c r="F231" s="79">
        <v>461</v>
      </c>
      <c r="G231" s="79" t="s">
        <v>447</v>
      </c>
      <c r="H231" s="80">
        <v>0</v>
      </c>
      <c r="I231" s="80">
        <v>0</v>
      </c>
      <c r="J231" s="80">
        <f t="shared" ref="J231:J236" si="72">+H231+I231</f>
        <v>0</v>
      </c>
      <c r="K231" s="80">
        <v>0</v>
      </c>
      <c r="L231" s="80">
        <v>0</v>
      </c>
      <c r="M231" s="80">
        <v>0</v>
      </c>
      <c r="N231" s="80">
        <v>0</v>
      </c>
      <c r="O231" s="80">
        <f t="shared" ref="O231:O236" si="73">+J231-L231</f>
        <v>0</v>
      </c>
    </row>
    <row r="232" spans="1:15" x14ac:dyDescent="0.2">
      <c r="A232" s="79" t="s">
        <v>220</v>
      </c>
      <c r="B232" s="79" t="s">
        <v>221</v>
      </c>
      <c r="C232" s="79">
        <v>4</v>
      </c>
      <c r="D232" s="79" t="s">
        <v>222</v>
      </c>
      <c r="E232" s="79" t="s">
        <v>406</v>
      </c>
      <c r="F232" s="79">
        <v>462</v>
      </c>
      <c r="G232" s="79" t="s">
        <v>448</v>
      </c>
      <c r="H232" s="80">
        <v>0</v>
      </c>
      <c r="I232" s="80">
        <v>0</v>
      </c>
      <c r="J232" s="80">
        <f t="shared" si="72"/>
        <v>0</v>
      </c>
      <c r="K232" s="80">
        <v>0</v>
      </c>
      <c r="L232" s="80">
        <v>0</v>
      </c>
      <c r="M232" s="80">
        <v>0</v>
      </c>
      <c r="N232" s="80">
        <v>0</v>
      </c>
      <c r="O232" s="80">
        <f t="shared" si="73"/>
        <v>0</v>
      </c>
    </row>
    <row r="233" spans="1:15" x14ac:dyDescent="0.2">
      <c r="A233" s="79" t="s">
        <v>220</v>
      </c>
      <c r="B233" s="79" t="s">
        <v>221</v>
      </c>
      <c r="C233" s="79">
        <v>4</v>
      </c>
      <c r="D233" s="79" t="s">
        <v>222</v>
      </c>
      <c r="E233" s="79" t="s">
        <v>406</v>
      </c>
      <c r="F233" s="79">
        <v>463</v>
      </c>
      <c r="G233" s="79" t="s">
        <v>449</v>
      </c>
      <c r="H233" s="80">
        <v>0</v>
      </c>
      <c r="I233" s="80">
        <v>0</v>
      </c>
      <c r="J233" s="80">
        <f t="shared" si="72"/>
        <v>0</v>
      </c>
      <c r="K233" s="80">
        <v>0</v>
      </c>
      <c r="L233" s="80">
        <v>0</v>
      </c>
      <c r="M233" s="80">
        <v>0</v>
      </c>
      <c r="N233" s="80">
        <v>0</v>
      </c>
      <c r="O233" s="80">
        <f t="shared" si="73"/>
        <v>0</v>
      </c>
    </row>
    <row r="234" spans="1:15" x14ac:dyDescent="0.2">
      <c r="A234" s="79" t="s">
        <v>220</v>
      </c>
      <c r="B234" s="79" t="s">
        <v>221</v>
      </c>
      <c r="C234" s="79">
        <v>4</v>
      </c>
      <c r="D234" s="79" t="s">
        <v>222</v>
      </c>
      <c r="E234" s="79" t="s">
        <v>406</v>
      </c>
      <c r="F234" s="79">
        <v>464</v>
      </c>
      <c r="G234" s="79" t="s">
        <v>450</v>
      </c>
      <c r="H234" s="80">
        <v>0</v>
      </c>
      <c r="I234" s="80">
        <v>0</v>
      </c>
      <c r="J234" s="80">
        <f t="shared" si="72"/>
        <v>0</v>
      </c>
      <c r="K234" s="80">
        <v>0</v>
      </c>
      <c r="L234" s="80">
        <v>0</v>
      </c>
      <c r="M234" s="80">
        <v>0</v>
      </c>
      <c r="N234" s="80">
        <v>0</v>
      </c>
      <c r="O234" s="80">
        <f t="shared" si="73"/>
        <v>0</v>
      </c>
    </row>
    <row r="235" spans="1:15" x14ac:dyDescent="0.2">
      <c r="A235" s="79" t="s">
        <v>220</v>
      </c>
      <c r="B235" s="79" t="s">
        <v>221</v>
      </c>
      <c r="C235" s="79">
        <v>4</v>
      </c>
      <c r="D235" s="79" t="s">
        <v>222</v>
      </c>
      <c r="E235" s="79" t="s">
        <v>406</v>
      </c>
      <c r="F235" s="79">
        <v>465</v>
      </c>
      <c r="G235" s="79" t="s">
        <v>451</v>
      </c>
      <c r="H235" s="80">
        <v>0</v>
      </c>
      <c r="I235" s="80">
        <v>0</v>
      </c>
      <c r="J235" s="80">
        <f t="shared" si="72"/>
        <v>0</v>
      </c>
      <c r="K235" s="80">
        <v>0</v>
      </c>
      <c r="L235" s="80">
        <v>0</v>
      </c>
      <c r="M235" s="80">
        <v>0</v>
      </c>
      <c r="N235" s="80">
        <v>0</v>
      </c>
      <c r="O235" s="80">
        <f t="shared" si="73"/>
        <v>0</v>
      </c>
    </row>
    <row r="236" spans="1:15" x14ac:dyDescent="0.2">
      <c r="A236" s="79" t="s">
        <v>220</v>
      </c>
      <c r="B236" s="79" t="s">
        <v>221</v>
      </c>
      <c r="C236" s="79">
        <v>4</v>
      </c>
      <c r="D236" s="79" t="s">
        <v>222</v>
      </c>
      <c r="E236" s="79" t="s">
        <v>406</v>
      </c>
      <c r="F236" s="79">
        <v>466</v>
      </c>
      <c r="G236" s="79" t="s">
        <v>452</v>
      </c>
      <c r="H236" s="80">
        <v>0</v>
      </c>
      <c r="I236" s="80">
        <v>0</v>
      </c>
      <c r="J236" s="80">
        <f t="shared" si="72"/>
        <v>0</v>
      </c>
      <c r="K236" s="80">
        <v>0</v>
      </c>
      <c r="L236" s="80">
        <v>0</v>
      </c>
      <c r="M236" s="80">
        <v>0</v>
      </c>
      <c r="N236" s="80">
        <v>0</v>
      </c>
      <c r="O236" s="80">
        <f t="shared" si="73"/>
        <v>0</v>
      </c>
    </row>
    <row r="237" spans="1:15" x14ac:dyDescent="0.2">
      <c r="A237" s="79" t="s">
        <v>220</v>
      </c>
      <c r="B237" s="79" t="s">
        <v>221</v>
      </c>
      <c r="C237" s="79">
        <v>4</v>
      </c>
      <c r="D237" s="79" t="s">
        <v>222</v>
      </c>
      <c r="E237" s="79" t="s">
        <v>406</v>
      </c>
      <c r="F237" s="79">
        <v>4700</v>
      </c>
      <c r="G237" s="79" t="s">
        <v>453</v>
      </c>
      <c r="H237" s="80">
        <f t="shared" ref="H237:O237" si="74">SUM(H238:H238)</f>
        <v>0</v>
      </c>
      <c r="I237" s="80">
        <f t="shared" si="74"/>
        <v>0</v>
      </c>
      <c r="J237" s="80">
        <f t="shared" si="74"/>
        <v>0</v>
      </c>
      <c r="K237" s="80">
        <f t="shared" si="74"/>
        <v>0</v>
      </c>
      <c r="L237" s="80">
        <f t="shared" si="74"/>
        <v>0</v>
      </c>
      <c r="M237" s="80">
        <f t="shared" si="74"/>
        <v>0</v>
      </c>
      <c r="N237" s="80">
        <f t="shared" si="74"/>
        <v>0</v>
      </c>
      <c r="O237" s="80">
        <f t="shared" si="74"/>
        <v>0</v>
      </c>
    </row>
    <row r="238" spans="1:15" x14ac:dyDescent="0.2">
      <c r="A238" s="79" t="s">
        <v>220</v>
      </c>
      <c r="B238" s="79" t="s">
        <v>221</v>
      </c>
      <c r="C238" s="79">
        <v>4</v>
      </c>
      <c r="D238" s="79" t="s">
        <v>222</v>
      </c>
      <c r="E238" s="79" t="s">
        <v>406</v>
      </c>
      <c r="F238" s="79">
        <v>471</v>
      </c>
      <c r="G238" s="79" t="s">
        <v>454</v>
      </c>
      <c r="H238" s="80">
        <v>0</v>
      </c>
      <c r="I238" s="80">
        <v>0</v>
      </c>
      <c r="J238" s="80">
        <f>+H238+I238</f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f>+J238-L238</f>
        <v>0</v>
      </c>
    </row>
    <row r="239" spans="1:15" x14ac:dyDescent="0.2">
      <c r="A239" s="79" t="s">
        <v>220</v>
      </c>
      <c r="B239" s="79" t="s">
        <v>221</v>
      </c>
      <c r="C239" s="79">
        <v>4</v>
      </c>
      <c r="D239" s="79" t="s">
        <v>222</v>
      </c>
      <c r="E239" s="79" t="s">
        <v>406</v>
      </c>
      <c r="F239" s="79">
        <v>4800</v>
      </c>
      <c r="G239" s="79" t="s">
        <v>455</v>
      </c>
      <c r="H239" s="80">
        <f t="shared" ref="H239:O239" si="75">SUM(H240:H244)</f>
        <v>0</v>
      </c>
      <c r="I239" s="80">
        <f t="shared" si="75"/>
        <v>0</v>
      </c>
      <c r="J239" s="80">
        <f t="shared" si="75"/>
        <v>0</v>
      </c>
      <c r="K239" s="80">
        <f t="shared" si="75"/>
        <v>0</v>
      </c>
      <c r="L239" s="80">
        <f>SUM(L240:L244)</f>
        <v>0</v>
      </c>
      <c r="M239" s="80">
        <f>SUM(M240:M244)</f>
        <v>0</v>
      </c>
      <c r="N239" s="80">
        <f>SUM(N240:N244)</f>
        <v>0</v>
      </c>
      <c r="O239" s="80">
        <f t="shared" si="75"/>
        <v>0</v>
      </c>
    </row>
    <row r="240" spans="1:15" x14ac:dyDescent="0.2">
      <c r="A240" s="79" t="s">
        <v>220</v>
      </c>
      <c r="B240" s="79" t="s">
        <v>221</v>
      </c>
      <c r="C240" s="79">
        <v>4</v>
      </c>
      <c r="D240" s="79" t="s">
        <v>222</v>
      </c>
      <c r="E240" s="79" t="s">
        <v>406</v>
      </c>
      <c r="F240" s="79">
        <v>481</v>
      </c>
      <c r="G240" s="79" t="s">
        <v>456</v>
      </c>
      <c r="H240" s="80">
        <v>0</v>
      </c>
      <c r="I240" s="80">
        <v>0</v>
      </c>
      <c r="J240" s="80">
        <f>+H240+I240</f>
        <v>0</v>
      </c>
      <c r="K240" s="80">
        <v>0</v>
      </c>
      <c r="L240" s="80">
        <v>0</v>
      </c>
      <c r="M240" s="80">
        <v>0</v>
      </c>
      <c r="N240" s="80">
        <v>0</v>
      </c>
      <c r="O240" s="80">
        <f>+J240-L240</f>
        <v>0</v>
      </c>
    </row>
    <row r="241" spans="1:15" x14ac:dyDescent="0.2">
      <c r="A241" s="79" t="s">
        <v>220</v>
      </c>
      <c r="B241" s="79" t="s">
        <v>221</v>
      </c>
      <c r="C241" s="79">
        <v>4</v>
      </c>
      <c r="D241" s="79" t="s">
        <v>222</v>
      </c>
      <c r="E241" s="79" t="s">
        <v>406</v>
      </c>
      <c r="F241" s="79">
        <v>482</v>
      </c>
      <c r="G241" s="79" t="s">
        <v>457</v>
      </c>
      <c r="H241" s="80">
        <v>0</v>
      </c>
      <c r="I241" s="80">
        <v>0</v>
      </c>
      <c r="J241" s="80">
        <f>+H241+I241</f>
        <v>0</v>
      </c>
      <c r="K241" s="80">
        <v>0</v>
      </c>
      <c r="L241" s="80">
        <v>0</v>
      </c>
      <c r="M241" s="80">
        <v>0</v>
      </c>
      <c r="N241" s="80">
        <v>0</v>
      </c>
      <c r="O241" s="80">
        <f>+J241-L241</f>
        <v>0</v>
      </c>
    </row>
    <row r="242" spans="1:15" x14ac:dyDescent="0.2">
      <c r="A242" s="79" t="s">
        <v>220</v>
      </c>
      <c r="B242" s="79" t="s">
        <v>221</v>
      </c>
      <c r="C242" s="79">
        <v>4</v>
      </c>
      <c r="D242" s="79" t="s">
        <v>222</v>
      </c>
      <c r="E242" s="79" t="s">
        <v>406</v>
      </c>
      <c r="F242" s="79">
        <v>483</v>
      </c>
      <c r="G242" s="79" t="s">
        <v>458</v>
      </c>
      <c r="H242" s="80">
        <v>0</v>
      </c>
      <c r="I242" s="80">
        <v>0</v>
      </c>
      <c r="J242" s="80">
        <f>+H242+I242</f>
        <v>0</v>
      </c>
      <c r="K242" s="80">
        <v>0</v>
      </c>
      <c r="L242" s="80">
        <v>0</v>
      </c>
      <c r="M242" s="80">
        <v>0</v>
      </c>
      <c r="N242" s="80">
        <v>0</v>
      </c>
      <c r="O242" s="80">
        <f>+J242-L242</f>
        <v>0</v>
      </c>
    </row>
    <row r="243" spans="1:15" x14ac:dyDescent="0.2">
      <c r="A243" s="79" t="s">
        <v>220</v>
      </c>
      <c r="B243" s="79" t="s">
        <v>221</v>
      </c>
      <c r="C243" s="79">
        <v>4</v>
      </c>
      <c r="D243" s="79" t="s">
        <v>222</v>
      </c>
      <c r="E243" s="79" t="s">
        <v>406</v>
      </c>
      <c r="F243" s="79">
        <v>484</v>
      </c>
      <c r="G243" s="79" t="s">
        <v>459</v>
      </c>
      <c r="H243" s="80">
        <v>0</v>
      </c>
      <c r="I243" s="80">
        <v>0</v>
      </c>
      <c r="J243" s="80">
        <f>+H243+I243</f>
        <v>0</v>
      </c>
      <c r="K243" s="80">
        <v>0</v>
      </c>
      <c r="L243" s="80">
        <v>0</v>
      </c>
      <c r="M243" s="80">
        <v>0</v>
      </c>
      <c r="N243" s="80">
        <v>0</v>
      </c>
      <c r="O243" s="80">
        <f>+J243-L243</f>
        <v>0</v>
      </c>
    </row>
    <row r="244" spans="1:15" x14ac:dyDescent="0.2">
      <c r="A244" s="79" t="s">
        <v>220</v>
      </c>
      <c r="B244" s="79" t="s">
        <v>221</v>
      </c>
      <c r="C244" s="79">
        <v>4</v>
      </c>
      <c r="D244" s="79" t="s">
        <v>222</v>
      </c>
      <c r="E244" s="79" t="s">
        <v>406</v>
      </c>
      <c r="F244" s="79">
        <v>485</v>
      </c>
      <c r="G244" s="79" t="s">
        <v>460</v>
      </c>
      <c r="H244" s="80">
        <v>0</v>
      </c>
      <c r="I244" s="80">
        <v>0</v>
      </c>
      <c r="J244" s="80">
        <f>+H244+I244</f>
        <v>0</v>
      </c>
      <c r="K244" s="80">
        <v>0</v>
      </c>
      <c r="L244" s="80">
        <v>0</v>
      </c>
      <c r="M244" s="80">
        <v>0</v>
      </c>
      <c r="N244" s="80">
        <v>0</v>
      </c>
      <c r="O244" s="80">
        <f>+J244-L244</f>
        <v>0</v>
      </c>
    </row>
    <row r="245" spans="1:15" x14ac:dyDescent="0.2">
      <c r="A245" s="79" t="s">
        <v>220</v>
      </c>
      <c r="B245" s="79" t="s">
        <v>221</v>
      </c>
      <c r="C245" s="79">
        <v>4</v>
      </c>
      <c r="D245" s="79" t="s">
        <v>222</v>
      </c>
      <c r="E245" s="79" t="s">
        <v>406</v>
      </c>
      <c r="F245" s="79">
        <v>4900</v>
      </c>
      <c r="G245" s="79" t="s">
        <v>461</v>
      </c>
      <c r="H245" s="80">
        <f t="shared" ref="H245:O245" si="76">SUM(H246:H248)</f>
        <v>0</v>
      </c>
      <c r="I245" s="80">
        <f t="shared" si="76"/>
        <v>0</v>
      </c>
      <c r="J245" s="80">
        <f t="shared" si="76"/>
        <v>0</v>
      </c>
      <c r="K245" s="80">
        <f t="shared" si="76"/>
        <v>0</v>
      </c>
      <c r="L245" s="80">
        <f>SUM(L246:L248)</f>
        <v>0</v>
      </c>
      <c r="M245" s="80">
        <f>SUM(M246:M248)</f>
        <v>0</v>
      </c>
      <c r="N245" s="80">
        <f>SUM(N246:N248)</f>
        <v>0</v>
      </c>
      <c r="O245" s="80">
        <f t="shared" si="76"/>
        <v>0</v>
      </c>
    </row>
    <row r="246" spans="1:15" x14ac:dyDescent="0.2">
      <c r="A246" s="79" t="s">
        <v>220</v>
      </c>
      <c r="B246" s="79" t="s">
        <v>221</v>
      </c>
      <c r="C246" s="79">
        <v>4</v>
      </c>
      <c r="D246" s="79" t="s">
        <v>222</v>
      </c>
      <c r="E246" s="79" t="s">
        <v>406</v>
      </c>
      <c r="F246" s="79">
        <v>491</v>
      </c>
      <c r="G246" s="79" t="s">
        <v>462</v>
      </c>
      <c r="H246" s="80">
        <v>0</v>
      </c>
      <c r="I246" s="80">
        <v>0</v>
      </c>
      <c r="J246" s="80">
        <f>+H246+I246</f>
        <v>0</v>
      </c>
      <c r="K246" s="80">
        <v>0</v>
      </c>
      <c r="L246" s="80">
        <v>0</v>
      </c>
      <c r="M246" s="80">
        <v>0</v>
      </c>
      <c r="N246" s="80">
        <v>0</v>
      </c>
      <c r="O246" s="80">
        <f>+J246-L246</f>
        <v>0</v>
      </c>
    </row>
    <row r="247" spans="1:15" x14ac:dyDescent="0.2">
      <c r="A247" s="79" t="s">
        <v>220</v>
      </c>
      <c r="B247" s="79" t="s">
        <v>221</v>
      </c>
      <c r="C247" s="79">
        <v>4</v>
      </c>
      <c r="D247" s="79" t="s">
        <v>222</v>
      </c>
      <c r="E247" s="79" t="s">
        <v>406</v>
      </c>
      <c r="F247" s="79">
        <v>492</v>
      </c>
      <c r="G247" s="79" t="s">
        <v>463</v>
      </c>
      <c r="H247" s="80">
        <v>0</v>
      </c>
      <c r="I247" s="80">
        <v>0</v>
      </c>
      <c r="J247" s="80">
        <f>+H247+I247</f>
        <v>0</v>
      </c>
      <c r="K247" s="80">
        <v>0</v>
      </c>
      <c r="L247" s="80">
        <v>0</v>
      </c>
      <c r="M247" s="80">
        <v>0</v>
      </c>
      <c r="N247" s="80">
        <v>0</v>
      </c>
      <c r="O247" s="80">
        <f>+J247-L247</f>
        <v>0</v>
      </c>
    </row>
    <row r="248" spans="1:15" x14ac:dyDescent="0.2">
      <c r="A248" s="79" t="s">
        <v>220</v>
      </c>
      <c r="B248" s="79" t="s">
        <v>221</v>
      </c>
      <c r="C248" s="79">
        <v>4</v>
      </c>
      <c r="D248" s="79" t="s">
        <v>222</v>
      </c>
      <c r="E248" s="79" t="s">
        <v>406</v>
      </c>
      <c r="F248" s="79">
        <v>493</v>
      </c>
      <c r="G248" s="79" t="s">
        <v>464</v>
      </c>
      <c r="H248" s="80">
        <v>0</v>
      </c>
      <c r="I248" s="80">
        <v>0</v>
      </c>
      <c r="J248" s="80">
        <f>+H248+I248</f>
        <v>0</v>
      </c>
      <c r="K248" s="80">
        <v>0</v>
      </c>
      <c r="L248" s="80">
        <v>0</v>
      </c>
      <c r="M248" s="80">
        <v>0</v>
      </c>
      <c r="N248" s="80">
        <v>0</v>
      </c>
      <c r="O248" s="80">
        <f>+J248-L248</f>
        <v>0</v>
      </c>
    </row>
    <row r="249" spans="1:15" x14ac:dyDescent="0.2">
      <c r="A249" s="79" t="s">
        <v>220</v>
      </c>
      <c r="B249" s="79" t="s">
        <v>221</v>
      </c>
      <c r="C249" s="79">
        <v>7</v>
      </c>
      <c r="D249" s="79" t="s">
        <v>222</v>
      </c>
      <c r="E249" s="79" t="s">
        <v>465</v>
      </c>
      <c r="F249" s="79">
        <v>5000</v>
      </c>
      <c r="G249" s="79" t="s">
        <v>131</v>
      </c>
      <c r="H249" s="80">
        <f t="shared" ref="H249:O249" si="77">+H250+H257+H262+H265+H272+H274+H283+H293+H298</f>
        <v>3101000</v>
      </c>
      <c r="I249" s="80">
        <f t="shared" si="77"/>
        <v>0</v>
      </c>
      <c r="J249" s="80">
        <f t="shared" si="77"/>
        <v>3101000</v>
      </c>
      <c r="K249" s="80">
        <f t="shared" si="77"/>
        <v>1257581.95</v>
      </c>
      <c r="L249" s="80">
        <f>+L250+L257+L262+L265+L272+L274+L283+L293+L298</f>
        <v>1257581.95</v>
      </c>
      <c r="M249" s="80">
        <f>+M250+M257+M262+M265+M272+M274+M283+M293+M298</f>
        <v>1257581.95</v>
      </c>
      <c r="N249" s="80">
        <f>+N250+N257+N262+N265+N272+N274+N283+N293+N298</f>
        <v>1257581.95</v>
      </c>
      <c r="O249" s="80">
        <f t="shared" si="77"/>
        <v>1843418.05</v>
      </c>
    </row>
    <row r="250" spans="1:15" x14ac:dyDescent="0.2">
      <c r="A250" s="79" t="s">
        <v>220</v>
      </c>
      <c r="B250" s="79" t="s">
        <v>221</v>
      </c>
      <c r="C250" s="79">
        <v>7</v>
      </c>
      <c r="D250" s="79" t="s">
        <v>222</v>
      </c>
      <c r="E250" s="79" t="s">
        <v>465</v>
      </c>
      <c r="F250" s="79">
        <v>5100</v>
      </c>
      <c r="G250" s="79" t="s">
        <v>466</v>
      </c>
      <c r="H250" s="80">
        <f t="shared" ref="H250:O250" si="78">SUM(H251:H256)</f>
        <v>641000</v>
      </c>
      <c r="I250" s="80">
        <f t="shared" si="78"/>
        <v>-20000</v>
      </c>
      <c r="J250" s="80">
        <f t="shared" si="78"/>
        <v>621000</v>
      </c>
      <c r="K250" s="80">
        <f t="shared" si="78"/>
        <v>54670.8</v>
      </c>
      <c r="L250" s="80">
        <f>SUM(L251:L256)</f>
        <v>54670.8</v>
      </c>
      <c r="M250" s="80">
        <f>SUM(M251:M256)</f>
        <v>54670.8</v>
      </c>
      <c r="N250" s="80">
        <f>SUM(N251:N256)</f>
        <v>54670.8</v>
      </c>
      <c r="O250" s="80">
        <f t="shared" si="78"/>
        <v>566329.19999999995</v>
      </c>
    </row>
    <row r="251" spans="1:15" x14ac:dyDescent="0.2">
      <c r="A251" s="79" t="s">
        <v>220</v>
      </c>
      <c r="B251" s="79" t="s">
        <v>221</v>
      </c>
      <c r="C251" s="79">
        <v>7</v>
      </c>
      <c r="D251" s="79" t="s">
        <v>222</v>
      </c>
      <c r="E251" s="79" t="s">
        <v>465</v>
      </c>
      <c r="F251" s="79">
        <v>511</v>
      </c>
      <c r="G251" s="79" t="s">
        <v>467</v>
      </c>
      <c r="H251" s="80">
        <v>136000</v>
      </c>
      <c r="I251" s="80">
        <v>0</v>
      </c>
      <c r="J251" s="80">
        <f t="shared" ref="J251:J256" si="79">+H251+I251</f>
        <v>136000</v>
      </c>
      <c r="K251" s="80">
        <v>0</v>
      </c>
      <c r="L251" s="80">
        <v>0</v>
      </c>
      <c r="M251" s="80">
        <v>0</v>
      </c>
      <c r="N251" s="80">
        <v>0</v>
      </c>
      <c r="O251" s="80">
        <f t="shared" ref="O251:O256" si="80">+J251-L251</f>
        <v>136000</v>
      </c>
    </row>
    <row r="252" spans="1:15" x14ac:dyDescent="0.2">
      <c r="A252" s="79" t="s">
        <v>220</v>
      </c>
      <c r="B252" s="79" t="s">
        <v>221</v>
      </c>
      <c r="C252" s="79">
        <v>7</v>
      </c>
      <c r="D252" s="79" t="s">
        <v>222</v>
      </c>
      <c r="E252" s="79" t="s">
        <v>465</v>
      </c>
      <c r="F252" s="79">
        <v>512</v>
      </c>
      <c r="G252" s="79" t="s">
        <v>468</v>
      </c>
      <c r="H252" s="80">
        <v>0</v>
      </c>
      <c r="I252" s="80">
        <v>0</v>
      </c>
      <c r="J252" s="80">
        <f t="shared" si="79"/>
        <v>0</v>
      </c>
      <c r="K252" s="80">
        <v>0</v>
      </c>
      <c r="L252" s="80">
        <v>0</v>
      </c>
      <c r="M252" s="80">
        <v>0</v>
      </c>
      <c r="N252" s="80">
        <v>0</v>
      </c>
      <c r="O252" s="80">
        <f t="shared" si="80"/>
        <v>0</v>
      </c>
    </row>
    <row r="253" spans="1:15" x14ac:dyDescent="0.2">
      <c r="A253" s="79" t="s">
        <v>220</v>
      </c>
      <c r="B253" s="79" t="s">
        <v>221</v>
      </c>
      <c r="C253" s="79">
        <v>7</v>
      </c>
      <c r="D253" s="79" t="s">
        <v>222</v>
      </c>
      <c r="E253" s="79" t="s">
        <v>465</v>
      </c>
      <c r="F253" s="79">
        <v>513</v>
      </c>
      <c r="G253" s="79" t="s">
        <v>469</v>
      </c>
      <c r="H253" s="80">
        <v>0</v>
      </c>
      <c r="I253" s="80">
        <v>0</v>
      </c>
      <c r="J253" s="80">
        <f t="shared" si="79"/>
        <v>0</v>
      </c>
      <c r="K253" s="80">
        <v>0</v>
      </c>
      <c r="L253" s="80">
        <v>0</v>
      </c>
      <c r="M253" s="80">
        <v>0</v>
      </c>
      <c r="N253" s="80">
        <v>0</v>
      </c>
      <c r="O253" s="80">
        <f t="shared" si="80"/>
        <v>0</v>
      </c>
    </row>
    <row r="254" spans="1:15" x14ac:dyDescent="0.2">
      <c r="A254" s="79" t="s">
        <v>220</v>
      </c>
      <c r="B254" s="79" t="s">
        <v>221</v>
      </c>
      <c r="C254" s="79">
        <v>7</v>
      </c>
      <c r="D254" s="79" t="s">
        <v>222</v>
      </c>
      <c r="E254" s="79" t="s">
        <v>465</v>
      </c>
      <c r="F254" s="79">
        <v>514</v>
      </c>
      <c r="G254" s="79" t="s">
        <v>470</v>
      </c>
      <c r="H254" s="80">
        <v>0</v>
      </c>
      <c r="I254" s="80">
        <v>0</v>
      </c>
      <c r="J254" s="80">
        <f t="shared" si="79"/>
        <v>0</v>
      </c>
      <c r="K254" s="80">
        <v>0</v>
      </c>
      <c r="L254" s="80">
        <v>0</v>
      </c>
      <c r="M254" s="80">
        <v>0</v>
      </c>
      <c r="N254" s="80">
        <v>0</v>
      </c>
      <c r="O254" s="80">
        <f t="shared" si="80"/>
        <v>0</v>
      </c>
    </row>
    <row r="255" spans="1:15" x14ac:dyDescent="0.2">
      <c r="A255" s="79" t="s">
        <v>220</v>
      </c>
      <c r="B255" s="79" t="s">
        <v>221</v>
      </c>
      <c r="C255" s="79">
        <v>7</v>
      </c>
      <c r="D255" s="79" t="s">
        <v>222</v>
      </c>
      <c r="E255" s="79" t="s">
        <v>465</v>
      </c>
      <c r="F255" s="79">
        <v>515</v>
      </c>
      <c r="G255" s="79" t="s">
        <v>471</v>
      </c>
      <c r="H255" s="80">
        <v>480000</v>
      </c>
      <c r="I255" s="80">
        <v>0</v>
      </c>
      <c r="J255" s="80">
        <f t="shared" si="79"/>
        <v>480000</v>
      </c>
      <c r="K255" s="80">
        <v>54670.8</v>
      </c>
      <c r="L255" s="80">
        <v>54670.8</v>
      </c>
      <c r="M255" s="80">
        <v>54670.8</v>
      </c>
      <c r="N255" s="80">
        <v>54670.8</v>
      </c>
      <c r="O255" s="80">
        <f t="shared" si="80"/>
        <v>425329.2</v>
      </c>
    </row>
    <row r="256" spans="1:15" x14ac:dyDescent="0.2">
      <c r="A256" s="79" t="s">
        <v>220</v>
      </c>
      <c r="B256" s="79" t="s">
        <v>221</v>
      </c>
      <c r="C256" s="79">
        <v>7</v>
      </c>
      <c r="D256" s="79" t="s">
        <v>222</v>
      </c>
      <c r="E256" s="79" t="s">
        <v>465</v>
      </c>
      <c r="F256" s="79">
        <v>519</v>
      </c>
      <c r="G256" s="79" t="s">
        <v>472</v>
      </c>
      <c r="H256" s="80">
        <v>25000</v>
      </c>
      <c r="I256" s="80">
        <v>-20000</v>
      </c>
      <c r="J256" s="80">
        <f t="shared" si="79"/>
        <v>5000</v>
      </c>
      <c r="K256" s="80">
        <v>0</v>
      </c>
      <c r="L256" s="80">
        <v>0</v>
      </c>
      <c r="M256" s="80">
        <v>0</v>
      </c>
      <c r="N256" s="80">
        <v>0</v>
      </c>
      <c r="O256" s="80">
        <f t="shared" si="80"/>
        <v>5000</v>
      </c>
    </row>
    <row r="257" spans="1:15" x14ac:dyDescent="0.2">
      <c r="A257" s="79" t="s">
        <v>220</v>
      </c>
      <c r="B257" s="79" t="s">
        <v>221</v>
      </c>
      <c r="C257" s="79">
        <v>7</v>
      </c>
      <c r="D257" s="79" t="s">
        <v>222</v>
      </c>
      <c r="E257" s="79" t="s">
        <v>465</v>
      </c>
      <c r="F257" s="79">
        <v>5200</v>
      </c>
      <c r="G257" s="79" t="s">
        <v>473</v>
      </c>
      <c r="H257" s="80">
        <f t="shared" ref="H257:O257" si="81">SUM(H258:H261)</f>
        <v>40000</v>
      </c>
      <c r="I257" s="80">
        <f t="shared" si="81"/>
        <v>20000</v>
      </c>
      <c r="J257" s="80">
        <f t="shared" si="81"/>
        <v>60000</v>
      </c>
      <c r="K257" s="80">
        <f t="shared" si="81"/>
        <v>16554.009999999998</v>
      </c>
      <c r="L257" s="80">
        <f>SUM(L258:L261)</f>
        <v>16554.009999999998</v>
      </c>
      <c r="M257" s="80">
        <f>SUM(M258:M261)</f>
        <v>16554.009999999998</v>
      </c>
      <c r="N257" s="80">
        <f>SUM(N258:N261)</f>
        <v>16554.009999999998</v>
      </c>
      <c r="O257" s="80">
        <f t="shared" si="81"/>
        <v>43445.990000000005</v>
      </c>
    </row>
    <row r="258" spans="1:15" x14ac:dyDescent="0.2">
      <c r="A258" s="79" t="s">
        <v>220</v>
      </c>
      <c r="B258" s="79" t="s">
        <v>221</v>
      </c>
      <c r="C258" s="79">
        <v>7</v>
      </c>
      <c r="D258" s="79" t="s">
        <v>222</v>
      </c>
      <c r="E258" s="79" t="s">
        <v>465</v>
      </c>
      <c r="F258" s="79">
        <v>521</v>
      </c>
      <c r="G258" s="79" t="s">
        <v>474</v>
      </c>
      <c r="H258" s="80">
        <v>20000</v>
      </c>
      <c r="I258" s="80">
        <v>-20000</v>
      </c>
      <c r="J258" s="80">
        <f>+H258+I258</f>
        <v>0</v>
      </c>
      <c r="K258" s="80">
        <v>0</v>
      </c>
      <c r="L258" s="80">
        <v>0</v>
      </c>
      <c r="M258" s="80">
        <v>0</v>
      </c>
      <c r="N258" s="80">
        <v>0</v>
      </c>
      <c r="O258" s="80">
        <f>+J258-L258</f>
        <v>0</v>
      </c>
    </row>
    <row r="259" spans="1:15" x14ac:dyDescent="0.2">
      <c r="A259" s="79" t="s">
        <v>220</v>
      </c>
      <c r="B259" s="79" t="s">
        <v>221</v>
      </c>
      <c r="C259" s="79">
        <v>7</v>
      </c>
      <c r="D259" s="79" t="s">
        <v>222</v>
      </c>
      <c r="E259" s="79" t="s">
        <v>465</v>
      </c>
      <c r="F259" s="79">
        <v>522</v>
      </c>
      <c r="G259" s="79" t="s">
        <v>475</v>
      </c>
      <c r="H259" s="80">
        <v>0</v>
      </c>
      <c r="I259" s="80">
        <v>0</v>
      </c>
      <c r="J259" s="80">
        <f>+H259+I259</f>
        <v>0</v>
      </c>
      <c r="K259" s="80">
        <v>0</v>
      </c>
      <c r="L259" s="80">
        <v>0</v>
      </c>
      <c r="M259" s="80">
        <v>0</v>
      </c>
      <c r="N259" s="80">
        <v>0</v>
      </c>
      <c r="O259" s="80">
        <f>+J259-L259</f>
        <v>0</v>
      </c>
    </row>
    <row r="260" spans="1:15" x14ac:dyDescent="0.2">
      <c r="A260" s="79" t="s">
        <v>220</v>
      </c>
      <c r="B260" s="79" t="s">
        <v>221</v>
      </c>
      <c r="C260" s="79">
        <v>7</v>
      </c>
      <c r="D260" s="79" t="s">
        <v>222</v>
      </c>
      <c r="E260" s="79" t="s">
        <v>465</v>
      </c>
      <c r="F260" s="79">
        <v>523</v>
      </c>
      <c r="G260" s="79" t="s">
        <v>476</v>
      </c>
      <c r="H260" s="80">
        <v>20000</v>
      </c>
      <c r="I260" s="80">
        <v>40000</v>
      </c>
      <c r="J260" s="80">
        <f>+H260+I260</f>
        <v>60000</v>
      </c>
      <c r="K260" s="80">
        <v>16554.009999999998</v>
      </c>
      <c r="L260" s="80">
        <v>16554.009999999998</v>
      </c>
      <c r="M260" s="80">
        <v>16554.009999999998</v>
      </c>
      <c r="N260" s="80">
        <v>16554.009999999998</v>
      </c>
      <c r="O260" s="80">
        <f>+J260-L260</f>
        <v>43445.990000000005</v>
      </c>
    </row>
    <row r="261" spans="1:15" x14ac:dyDescent="0.2">
      <c r="A261" s="79" t="s">
        <v>220</v>
      </c>
      <c r="B261" s="79" t="s">
        <v>221</v>
      </c>
      <c r="C261" s="79">
        <v>7</v>
      </c>
      <c r="D261" s="79" t="s">
        <v>222</v>
      </c>
      <c r="E261" s="79" t="s">
        <v>465</v>
      </c>
      <c r="F261" s="79">
        <v>529</v>
      </c>
      <c r="G261" s="79" t="s">
        <v>477</v>
      </c>
      <c r="H261" s="80">
        <v>0</v>
      </c>
      <c r="I261" s="80">
        <v>0</v>
      </c>
      <c r="J261" s="80">
        <f>+H261+I261</f>
        <v>0</v>
      </c>
      <c r="K261" s="80">
        <v>0</v>
      </c>
      <c r="L261" s="80">
        <v>0</v>
      </c>
      <c r="M261" s="80">
        <v>0</v>
      </c>
      <c r="N261" s="80">
        <v>0</v>
      </c>
      <c r="O261" s="80">
        <f>+J261-L261</f>
        <v>0</v>
      </c>
    </row>
    <row r="262" spans="1:15" x14ac:dyDescent="0.2">
      <c r="A262" s="79" t="s">
        <v>220</v>
      </c>
      <c r="B262" s="79" t="s">
        <v>221</v>
      </c>
      <c r="C262" s="79">
        <v>7</v>
      </c>
      <c r="D262" s="79" t="s">
        <v>222</v>
      </c>
      <c r="E262" s="79" t="s">
        <v>465</v>
      </c>
      <c r="F262" s="79">
        <v>5300</v>
      </c>
      <c r="G262" s="79" t="s">
        <v>478</v>
      </c>
      <c r="H262" s="80">
        <f t="shared" ref="H262:O262" si="82">SUM(H263:H264)</f>
        <v>0</v>
      </c>
      <c r="I262" s="80">
        <f t="shared" si="82"/>
        <v>0</v>
      </c>
      <c r="J262" s="80">
        <f t="shared" si="82"/>
        <v>0</v>
      </c>
      <c r="K262" s="80">
        <f t="shared" si="82"/>
        <v>0</v>
      </c>
      <c r="L262" s="80">
        <f>SUM(L263:L264)</f>
        <v>0</v>
      </c>
      <c r="M262" s="80">
        <f>SUM(M263:M264)</f>
        <v>0</v>
      </c>
      <c r="N262" s="80">
        <f>SUM(N263:N264)</f>
        <v>0</v>
      </c>
      <c r="O262" s="80">
        <f t="shared" si="82"/>
        <v>0</v>
      </c>
    </row>
    <row r="263" spans="1:15" x14ac:dyDescent="0.2">
      <c r="A263" s="79" t="s">
        <v>220</v>
      </c>
      <c r="B263" s="79" t="s">
        <v>221</v>
      </c>
      <c r="C263" s="79">
        <v>7</v>
      </c>
      <c r="D263" s="79" t="s">
        <v>222</v>
      </c>
      <c r="E263" s="79" t="s">
        <v>465</v>
      </c>
      <c r="F263" s="79">
        <v>531</v>
      </c>
      <c r="G263" s="79" t="s">
        <v>479</v>
      </c>
      <c r="H263" s="80">
        <v>0</v>
      </c>
      <c r="I263" s="80">
        <v>0</v>
      </c>
      <c r="J263" s="80">
        <f>+H263+I263</f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f>+J263-L263</f>
        <v>0</v>
      </c>
    </row>
    <row r="264" spans="1:15" x14ac:dyDescent="0.2">
      <c r="A264" s="79" t="s">
        <v>220</v>
      </c>
      <c r="B264" s="79" t="s">
        <v>221</v>
      </c>
      <c r="C264" s="79">
        <v>7</v>
      </c>
      <c r="D264" s="79" t="s">
        <v>222</v>
      </c>
      <c r="E264" s="79" t="s">
        <v>465</v>
      </c>
      <c r="F264" s="79">
        <v>532</v>
      </c>
      <c r="G264" s="79" t="s">
        <v>480</v>
      </c>
      <c r="H264" s="80">
        <v>0</v>
      </c>
      <c r="I264" s="80">
        <v>0</v>
      </c>
      <c r="J264" s="80">
        <f>+H264+I264</f>
        <v>0</v>
      </c>
      <c r="K264" s="80">
        <v>0</v>
      </c>
      <c r="L264" s="80">
        <v>0</v>
      </c>
      <c r="M264" s="80">
        <v>0</v>
      </c>
      <c r="N264" s="80">
        <v>0</v>
      </c>
      <c r="O264" s="80">
        <f>+J264-L264</f>
        <v>0</v>
      </c>
    </row>
    <row r="265" spans="1:15" x14ac:dyDescent="0.2">
      <c r="A265" s="79" t="s">
        <v>220</v>
      </c>
      <c r="B265" s="79" t="s">
        <v>221</v>
      </c>
      <c r="C265" s="79">
        <v>7</v>
      </c>
      <c r="D265" s="79" t="s">
        <v>222</v>
      </c>
      <c r="E265" s="79" t="s">
        <v>465</v>
      </c>
      <c r="F265" s="79">
        <v>5400</v>
      </c>
      <c r="G265" s="79" t="s">
        <v>481</v>
      </c>
      <c r="H265" s="80">
        <f t="shared" ref="H265:O265" si="83">SUM(H266:H271)</f>
        <v>1910000</v>
      </c>
      <c r="I265" s="80">
        <f t="shared" si="83"/>
        <v>0</v>
      </c>
      <c r="J265" s="80">
        <f t="shared" si="83"/>
        <v>1910000</v>
      </c>
      <c r="K265" s="80">
        <f t="shared" si="83"/>
        <v>964364</v>
      </c>
      <c r="L265" s="80">
        <f>SUM(L266:L271)</f>
        <v>964364</v>
      </c>
      <c r="M265" s="80">
        <f>SUM(M266:M271)</f>
        <v>964364</v>
      </c>
      <c r="N265" s="80">
        <f>SUM(N266:N271)</f>
        <v>964364</v>
      </c>
      <c r="O265" s="80">
        <f t="shared" si="83"/>
        <v>945636</v>
      </c>
    </row>
    <row r="266" spans="1:15" x14ac:dyDescent="0.2">
      <c r="A266" s="79" t="s">
        <v>220</v>
      </c>
      <c r="B266" s="79" t="s">
        <v>221</v>
      </c>
      <c r="C266" s="79">
        <v>7</v>
      </c>
      <c r="D266" s="79" t="s">
        <v>222</v>
      </c>
      <c r="E266" s="79" t="s">
        <v>465</v>
      </c>
      <c r="F266" s="79">
        <v>541</v>
      </c>
      <c r="G266" s="79" t="s">
        <v>482</v>
      </c>
      <c r="H266" s="80">
        <v>1910000</v>
      </c>
      <c r="I266" s="80">
        <v>0</v>
      </c>
      <c r="J266" s="80">
        <f t="shared" ref="J266:J271" si="84">+H266+I266</f>
        <v>1910000</v>
      </c>
      <c r="K266" s="80">
        <v>964364</v>
      </c>
      <c r="L266" s="80">
        <v>964364</v>
      </c>
      <c r="M266" s="80">
        <v>964364</v>
      </c>
      <c r="N266" s="80">
        <v>964364</v>
      </c>
      <c r="O266" s="80">
        <f t="shared" ref="O266:O271" si="85">+J266-L266</f>
        <v>945636</v>
      </c>
    </row>
    <row r="267" spans="1:15" x14ac:dyDescent="0.2">
      <c r="A267" s="79" t="s">
        <v>220</v>
      </c>
      <c r="B267" s="79" t="s">
        <v>221</v>
      </c>
      <c r="C267" s="79">
        <v>7</v>
      </c>
      <c r="D267" s="79" t="s">
        <v>222</v>
      </c>
      <c r="E267" s="79" t="s">
        <v>465</v>
      </c>
      <c r="F267" s="79">
        <v>542</v>
      </c>
      <c r="G267" s="79" t="s">
        <v>483</v>
      </c>
      <c r="H267" s="80">
        <v>0</v>
      </c>
      <c r="I267" s="80">
        <v>0</v>
      </c>
      <c r="J267" s="80">
        <f t="shared" si="84"/>
        <v>0</v>
      </c>
      <c r="K267" s="80">
        <v>0</v>
      </c>
      <c r="L267" s="80">
        <v>0</v>
      </c>
      <c r="M267" s="80">
        <v>0</v>
      </c>
      <c r="N267" s="80">
        <v>0</v>
      </c>
      <c r="O267" s="80">
        <f t="shared" si="85"/>
        <v>0</v>
      </c>
    </row>
    <row r="268" spans="1:15" x14ac:dyDescent="0.2">
      <c r="A268" s="79" t="s">
        <v>220</v>
      </c>
      <c r="B268" s="79" t="s">
        <v>221</v>
      </c>
      <c r="C268" s="79">
        <v>7</v>
      </c>
      <c r="D268" s="79" t="s">
        <v>222</v>
      </c>
      <c r="E268" s="79" t="s">
        <v>465</v>
      </c>
      <c r="F268" s="79">
        <v>543</v>
      </c>
      <c r="G268" s="79" t="s">
        <v>484</v>
      </c>
      <c r="H268" s="80">
        <v>0</v>
      </c>
      <c r="I268" s="80">
        <v>0</v>
      </c>
      <c r="J268" s="80">
        <f t="shared" si="84"/>
        <v>0</v>
      </c>
      <c r="K268" s="80">
        <v>0</v>
      </c>
      <c r="L268" s="80">
        <v>0</v>
      </c>
      <c r="M268" s="80">
        <v>0</v>
      </c>
      <c r="N268" s="80">
        <v>0</v>
      </c>
      <c r="O268" s="80">
        <f t="shared" si="85"/>
        <v>0</v>
      </c>
    </row>
    <row r="269" spans="1:15" x14ac:dyDescent="0.2">
      <c r="A269" s="79" t="s">
        <v>220</v>
      </c>
      <c r="B269" s="79" t="s">
        <v>221</v>
      </c>
      <c r="C269" s="79">
        <v>7</v>
      </c>
      <c r="D269" s="79" t="s">
        <v>222</v>
      </c>
      <c r="E269" s="79" t="s">
        <v>465</v>
      </c>
      <c r="F269" s="79">
        <v>544</v>
      </c>
      <c r="G269" s="79" t="s">
        <v>485</v>
      </c>
      <c r="H269" s="80">
        <v>0</v>
      </c>
      <c r="I269" s="80">
        <v>0</v>
      </c>
      <c r="J269" s="80">
        <f t="shared" si="84"/>
        <v>0</v>
      </c>
      <c r="K269" s="80">
        <v>0</v>
      </c>
      <c r="L269" s="80">
        <v>0</v>
      </c>
      <c r="M269" s="80">
        <v>0</v>
      </c>
      <c r="N269" s="80">
        <v>0</v>
      </c>
      <c r="O269" s="80">
        <f t="shared" si="85"/>
        <v>0</v>
      </c>
    </row>
    <row r="270" spans="1:15" x14ac:dyDescent="0.2">
      <c r="A270" s="79" t="s">
        <v>220</v>
      </c>
      <c r="B270" s="79" t="s">
        <v>221</v>
      </c>
      <c r="C270" s="79">
        <v>7</v>
      </c>
      <c r="D270" s="79" t="s">
        <v>222</v>
      </c>
      <c r="E270" s="79" t="s">
        <v>465</v>
      </c>
      <c r="F270" s="79">
        <v>545</v>
      </c>
      <c r="G270" s="79" t="s">
        <v>486</v>
      </c>
      <c r="H270" s="80">
        <v>0</v>
      </c>
      <c r="I270" s="80">
        <v>0</v>
      </c>
      <c r="J270" s="80">
        <f t="shared" si="84"/>
        <v>0</v>
      </c>
      <c r="K270" s="80">
        <v>0</v>
      </c>
      <c r="L270" s="80">
        <v>0</v>
      </c>
      <c r="M270" s="80">
        <v>0</v>
      </c>
      <c r="N270" s="80">
        <v>0</v>
      </c>
      <c r="O270" s="80">
        <f t="shared" si="85"/>
        <v>0</v>
      </c>
    </row>
    <row r="271" spans="1:15" x14ac:dyDescent="0.2">
      <c r="A271" s="79" t="s">
        <v>220</v>
      </c>
      <c r="B271" s="79" t="s">
        <v>221</v>
      </c>
      <c r="C271" s="79">
        <v>7</v>
      </c>
      <c r="D271" s="79" t="s">
        <v>222</v>
      </c>
      <c r="E271" s="79" t="s">
        <v>465</v>
      </c>
      <c r="F271" s="79">
        <v>549</v>
      </c>
      <c r="G271" s="79" t="s">
        <v>487</v>
      </c>
      <c r="H271" s="80">
        <v>0</v>
      </c>
      <c r="I271" s="80">
        <v>0</v>
      </c>
      <c r="J271" s="80">
        <f t="shared" si="84"/>
        <v>0</v>
      </c>
      <c r="K271" s="80">
        <v>0</v>
      </c>
      <c r="L271" s="80">
        <v>0</v>
      </c>
      <c r="M271" s="80">
        <v>0</v>
      </c>
      <c r="N271" s="80">
        <v>0</v>
      </c>
      <c r="O271" s="80">
        <f t="shared" si="85"/>
        <v>0</v>
      </c>
    </row>
    <row r="272" spans="1:15" x14ac:dyDescent="0.2">
      <c r="A272" s="79" t="s">
        <v>220</v>
      </c>
      <c r="B272" s="79" t="s">
        <v>221</v>
      </c>
      <c r="C272" s="79">
        <v>7</v>
      </c>
      <c r="D272" s="79" t="s">
        <v>222</v>
      </c>
      <c r="E272" s="79" t="s">
        <v>465</v>
      </c>
      <c r="F272" s="79">
        <v>5500</v>
      </c>
      <c r="G272" s="79" t="s">
        <v>488</v>
      </c>
      <c r="H272" s="80">
        <f t="shared" ref="H272:O272" si="86">SUM(H273:H273)</f>
        <v>0</v>
      </c>
      <c r="I272" s="80">
        <f t="shared" si="86"/>
        <v>0</v>
      </c>
      <c r="J272" s="80">
        <f t="shared" si="86"/>
        <v>0</v>
      </c>
      <c r="K272" s="80">
        <f t="shared" si="86"/>
        <v>0</v>
      </c>
      <c r="L272" s="80">
        <f t="shared" si="86"/>
        <v>0</v>
      </c>
      <c r="M272" s="80">
        <f t="shared" si="86"/>
        <v>0</v>
      </c>
      <c r="N272" s="80">
        <f t="shared" si="86"/>
        <v>0</v>
      </c>
      <c r="O272" s="80">
        <f t="shared" si="86"/>
        <v>0</v>
      </c>
    </row>
    <row r="273" spans="1:15" x14ac:dyDescent="0.2">
      <c r="A273" s="79" t="s">
        <v>220</v>
      </c>
      <c r="B273" s="79" t="s">
        <v>221</v>
      </c>
      <c r="C273" s="79">
        <v>7</v>
      </c>
      <c r="D273" s="79" t="s">
        <v>222</v>
      </c>
      <c r="E273" s="79" t="s">
        <v>465</v>
      </c>
      <c r="F273" s="79">
        <v>551</v>
      </c>
      <c r="G273" s="79" t="s">
        <v>136</v>
      </c>
      <c r="H273" s="80">
        <v>0</v>
      </c>
      <c r="I273" s="80">
        <v>0</v>
      </c>
      <c r="J273" s="80">
        <f>+H273+I273</f>
        <v>0</v>
      </c>
      <c r="K273" s="80">
        <v>0</v>
      </c>
      <c r="L273" s="80">
        <v>0</v>
      </c>
      <c r="M273" s="80">
        <v>0</v>
      </c>
      <c r="N273" s="80">
        <v>0</v>
      </c>
      <c r="O273" s="80">
        <f>+J273-L273</f>
        <v>0</v>
      </c>
    </row>
    <row r="274" spans="1:15" x14ac:dyDescent="0.2">
      <c r="A274" s="79" t="s">
        <v>220</v>
      </c>
      <c r="B274" s="79" t="s">
        <v>221</v>
      </c>
      <c r="C274" s="79">
        <v>7</v>
      </c>
      <c r="D274" s="79" t="s">
        <v>222</v>
      </c>
      <c r="E274" s="79" t="s">
        <v>465</v>
      </c>
      <c r="F274" s="79">
        <v>5600</v>
      </c>
      <c r="G274" s="79" t="s">
        <v>489</v>
      </c>
      <c r="H274" s="80">
        <f t="shared" ref="H274:O274" si="87">SUM(H275:H282)</f>
        <v>180000</v>
      </c>
      <c r="I274" s="80">
        <f t="shared" si="87"/>
        <v>0</v>
      </c>
      <c r="J274" s="80">
        <f t="shared" si="87"/>
        <v>180000</v>
      </c>
      <c r="K274" s="80">
        <f t="shared" si="87"/>
        <v>16800.740000000002</v>
      </c>
      <c r="L274" s="80">
        <f>SUM(L275:L282)</f>
        <v>16800.740000000002</v>
      </c>
      <c r="M274" s="80">
        <f>SUM(M275:M282)</f>
        <v>16800.740000000002</v>
      </c>
      <c r="N274" s="80">
        <f>SUM(N275:N282)</f>
        <v>16800.740000000002</v>
      </c>
      <c r="O274" s="80">
        <f t="shared" si="87"/>
        <v>163199.26</v>
      </c>
    </row>
    <row r="275" spans="1:15" x14ac:dyDescent="0.2">
      <c r="A275" s="79" t="s">
        <v>220</v>
      </c>
      <c r="B275" s="79" t="s">
        <v>221</v>
      </c>
      <c r="C275" s="79">
        <v>7</v>
      </c>
      <c r="D275" s="79" t="s">
        <v>222</v>
      </c>
      <c r="E275" s="79" t="s">
        <v>465</v>
      </c>
      <c r="F275" s="79">
        <v>561</v>
      </c>
      <c r="G275" s="79" t="s">
        <v>490</v>
      </c>
      <c r="H275" s="80">
        <v>0</v>
      </c>
      <c r="I275" s="80">
        <v>0</v>
      </c>
      <c r="J275" s="80">
        <f t="shared" ref="J275:J282" si="88">+H275+I275</f>
        <v>0</v>
      </c>
      <c r="K275" s="80">
        <v>0</v>
      </c>
      <c r="L275" s="80">
        <v>0</v>
      </c>
      <c r="M275" s="80">
        <v>0</v>
      </c>
      <c r="N275" s="80">
        <v>0</v>
      </c>
      <c r="O275" s="80">
        <f t="shared" ref="O275:O282" si="89">+J275-L275</f>
        <v>0</v>
      </c>
    </row>
    <row r="276" spans="1:15" x14ac:dyDescent="0.2">
      <c r="A276" s="79" t="s">
        <v>220</v>
      </c>
      <c r="B276" s="79" t="s">
        <v>221</v>
      </c>
      <c r="C276" s="79">
        <v>7</v>
      </c>
      <c r="D276" s="79" t="s">
        <v>222</v>
      </c>
      <c r="E276" s="79" t="s">
        <v>465</v>
      </c>
      <c r="F276" s="79">
        <v>562</v>
      </c>
      <c r="G276" s="79" t="s">
        <v>491</v>
      </c>
      <c r="H276" s="80">
        <v>0</v>
      </c>
      <c r="I276" s="80">
        <v>0</v>
      </c>
      <c r="J276" s="80">
        <f t="shared" si="88"/>
        <v>0</v>
      </c>
      <c r="K276" s="80">
        <v>0</v>
      </c>
      <c r="L276" s="80">
        <v>0</v>
      </c>
      <c r="M276" s="80">
        <v>0</v>
      </c>
      <c r="N276" s="80">
        <v>0</v>
      </c>
      <c r="O276" s="80">
        <f t="shared" si="89"/>
        <v>0</v>
      </c>
    </row>
    <row r="277" spans="1:15" x14ac:dyDescent="0.2">
      <c r="A277" s="79" t="s">
        <v>220</v>
      </c>
      <c r="B277" s="79" t="s">
        <v>221</v>
      </c>
      <c r="C277" s="79">
        <v>7</v>
      </c>
      <c r="D277" s="79" t="s">
        <v>222</v>
      </c>
      <c r="E277" s="79" t="s">
        <v>465</v>
      </c>
      <c r="F277" s="79">
        <v>563</v>
      </c>
      <c r="G277" s="79" t="s">
        <v>492</v>
      </c>
      <c r="H277" s="80">
        <v>0</v>
      </c>
      <c r="I277" s="80">
        <v>0</v>
      </c>
      <c r="J277" s="80">
        <f t="shared" si="88"/>
        <v>0</v>
      </c>
      <c r="K277" s="80">
        <v>0</v>
      </c>
      <c r="L277" s="80">
        <v>0</v>
      </c>
      <c r="M277" s="80">
        <v>0</v>
      </c>
      <c r="N277" s="80">
        <v>0</v>
      </c>
      <c r="O277" s="80">
        <f t="shared" si="89"/>
        <v>0</v>
      </c>
    </row>
    <row r="278" spans="1:15" x14ac:dyDescent="0.2">
      <c r="A278" s="79" t="s">
        <v>220</v>
      </c>
      <c r="B278" s="79" t="s">
        <v>221</v>
      </c>
      <c r="C278" s="79">
        <v>7</v>
      </c>
      <c r="D278" s="79" t="s">
        <v>222</v>
      </c>
      <c r="E278" s="79" t="s">
        <v>465</v>
      </c>
      <c r="F278" s="79">
        <v>564</v>
      </c>
      <c r="G278" s="79" t="s">
        <v>493</v>
      </c>
      <c r="H278" s="80">
        <v>40000</v>
      </c>
      <c r="I278" s="80">
        <v>0</v>
      </c>
      <c r="J278" s="80">
        <f t="shared" si="88"/>
        <v>40000</v>
      </c>
      <c r="K278" s="80">
        <v>16800.740000000002</v>
      </c>
      <c r="L278" s="80">
        <v>16800.740000000002</v>
      </c>
      <c r="M278" s="80">
        <v>16800.740000000002</v>
      </c>
      <c r="N278" s="80">
        <v>16800.740000000002</v>
      </c>
      <c r="O278" s="80">
        <f t="shared" si="89"/>
        <v>23199.26</v>
      </c>
    </row>
    <row r="279" spans="1:15" x14ac:dyDescent="0.2">
      <c r="A279" s="79" t="s">
        <v>220</v>
      </c>
      <c r="B279" s="79" t="s">
        <v>221</v>
      </c>
      <c r="C279" s="79">
        <v>7</v>
      </c>
      <c r="D279" s="79" t="s">
        <v>222</v>
      </c>
      <c r="E279" s="79" t="s">
        <v>465</v>
      </c>
      <c r="F279" s="79">
        <v>565</v>
      </c>
      <c r="G279" s="79" t="s">
        <v>494</v>
      </c>
      <c r="H279" s="80">
        <v>30000</v>
      </c>
      <c r="I279" s="80">
        <v>0</v>
      </c>
      <c r="J279" s="80">
        <f t="shared" si="88"/>
        <v>30000</v>
      </c>
      <c r="K279" s="80">
        <v>0</v>
      </c>
      <c r="L279" s="80">
        <v>0</v>
      </c>
      <c r="M279" s="80">
        <v>0</v>
      </c>
      <c r="N279" s="80">
        <v>0</v>
      </c>
      <c r="O279" s="80">
        <f t="shared" si="89"/>
        <v>30000</v>
      </c>
    </row>
    <row r="280" spans="1:15" x14ac:dyDescent="0.2">
      <c r="A280" s="79" t="s">
        <v>220</v>
      </c>
      <c r="B280" s="79" t="s">
        <v>221</v>
      </c>
      <c r="C280" s="79">
        <v>7</v>
      </c>
      <c r="D280" s="79" t="s">
        <v>222</v>
      </c>
      <c r="E280" s="79" t="s">
        <v>465</v>
      </c>
      <c r="F280" s="79">
        <v>566</v>
      </c>
      <c r="G280" s="79" t="s">
        <v>495</v>
      </c>
      <c r="H280" s="80">
        <v>50000</v>
      </c>
      <c r="I280" s="80">
        <v>0</v>
      </c>
      <c r="J280" s="80">
        <f t="shared" si="88"/>
        <v>50000</v>
      </c>
      <c r="K280" s="80">
        <v>0</v>
      </c>
      <c r="L280" s="80">
        <v>0</v>
      </c>
      <c r="M280" s="80">
        <v>0</v>
      </c>
      <c r="N280" s="80">
        <v>0</v>
      </c>
      <c r="O280" s="80">
        <f t="shared" si="89"/>
        <v>50000</v>
      </c>
    </row>
    <row r="281" spans="1:15" x14ac:dyDescent="0.2">
      <c r="A281" s="79" t="s">
        <v>220</v>
      </c>
      <c r="B281" s="79" t="s">
        <v>221</v>
      </c>
      <c r="C281" s="79">
        <v>7</v>
      </c>
      <c r="D281" s="79" t="s">
        <v>222</v>
      </c>
      <c r="E281" s="79" t="s">
        <v>465</v>
      </c>
      <c r="F281" s="79">
        <v>567</v>
      </c>
      <c r="G281" s="79" t="s">
        <v>496</v>
      </c>
      <c r="H281" s="80">
        <v>30000</v>
      </c>
      <c r="I281" s="80">
        <v>0</v>
      </c>
      <c r="J281" s="80">
        <f t="shared" si="88"/>
        <v>30000</v>
      </c>
      <c r="K281" s="80">
        <v>0</v>
      </c>
      <c r="L281" s="80">
        <v>0</v>
      </c>
      <c r="M281" s="80">
        <v>0</v>
      </c>
      <c r="N281" s="80">
        <v>0</v>
      </c>
      <c r="O281" s="80">
        <f t="shared" si="89"/>
        <v>30000</v>
      </c>
    </row>
    <row r="282" spans="1:15" x14ac:dyDescent="0.2">
      <c r="A282" s="79" t="s">
        <v>220</v>
      </c>
      <c r="B282" s="79" t="s">
        <v>221</v>
      </c>
      <c r="C282" s="79">
        <v>7</v>
      </c>
      <c r="D282" s="79" t="s">
        <v>222</v>
      </c>
      <c r="E282" s="79" t="s">
        <v>465</v>
      </c>
      <c r="F282" s="79">
        <v>569</v>
      </c>
      <c r="G282" s="79" t="s">
        <v>497</v>
      </c>
      <c r="H282" s="80">
        <v>30000</v>
      </c>
      <c r="I282" s="80">
        <v>0</v>
      </c>
      <c r="J282" s="80">
        <f t="shared" si="88"/>
        <v>30000</v>
      </c>
      <c r="K282" s="80">
        <v>0</v>
      </c>
      <c r="L282" s="80">
        <v>0</v>
      </c>
      <c r="M282" s="80">
        <v>0</v>
      </c>
      <c r="N282" s="80">
        <v>0</v>
      </c>
      <c r="O282" s="80">
        <f t="shared" si="89"/>
        <v>30000</v>
      </c>
    </row>
    <row r="283" spans="1:15" x14ac:dyDescent="0.2">
      <c r="A283" s="79" t="s">
        <v>220</v>
      </c>
      <c r="B283" s="79" t="s">
        <v>221</v>
      </c>
      <c r="C283" s="79">
        <v>7</v>
      </c>
      <c r="D283" s="79" t="s">
        <v>222</v>
      </c>
      <c r="E283" s="79" t="s">
        <v>465</v>
      </c>
      <c r="F283" s="79">
        <v>5700</v>
      </c>
      <c r="G283" s="79" t="s">
        <v>498</v>
      </c>
      <c r="H283" s="80">
        <f t="shared" ref="H283:O283" si="90">SUM(H284:H292)</f>
        <v>0</v>
      </c>
      <c r="I283" s="80">
        <f t="shared" si="90"/>
        <v>0</v>
      </c>
      <c r="J283" s="80">
        <f t="shared" si="90"/>
        <v>0</v>
      </c>
      <c r="K283" s="80">
        <f t="shared" si="90"/>
        <v>0</v>
      </c>
      <c r="L283" s="80">
        <f>SUM(L284:L292)</f>
        <v>0</v>
      </c>
      <c r="M283" s="80">
        <f>SUM(M284:M292)</f>
        <v>0</v>
      </c>
      <c r="N283" s="80">
        <f>SUM(N284:N292)</f>
        <v>0</v>
      </c>
      <c r="O283" s="80">
        <f t="shared" si="90"/>
        <v>0</v>
      </c>
    </row>
    <row r="284" spans="1:15" x14ac:dyDescent="0.2">
      <c r="A284" s="79" t="s">
        <v>220</v>
      </c>
      <c r="B284" s="79" t="s">
        <v>221</v>
      </c>
      <c r="C284" s="79">
        <v>7</v>
      </c>
      <c r="D284" s="79" t="s">
        <v>222</v>
      </c>
      <c r="E284" s="79" t="s">
        <v>465</v>
      </c>
      <c r="F284" s="79">
        <v>571</v>
      </c>
      <c r="G284" s="79" t="s">
        <v>499</v>
      </c>
      <c r="H284" s="80">
        <v>0</v>
      </c>
      <c r="I284" s="80">
        <v>0</v>
      </c>
      <c r="J284" s="80">
        <f t="shared" ref="J284:J292" si="91">+H284+I284</f>
        <v>0</v>
      </c>
      <c r="K284" s="80">
        <v>0</v>
      </c>
      <c r="L284" s="80">
        <v>0</v>
      </c>
      <c r="M284" s="80">
        <v>0</v>
      </c>
      <c r="N284" s="80">
        <v>0</v>
      </c>
      <c r="O284" s="80">
        <f t="shared" ref="O284:O292" si="92">+J284-L284</f>
        <v>0</v>
      </c>
    </row>
    <row r="285" spans="1:15" x14ac:dyDescent="0.2">
      <c r="A285" s="79" t="s">
        <v>220</v>
      </c>
      <c r="B285" s="79" t="s">
        <v>221</v>
      </c>
      <c r="C285" s="79">
        <v>7</v>
      </c>
      <c r="D285" s="79" t="s">
        <v>222</v>
      </c>
      <c r="E285" s="79" t="s">
        <v>465</v>
      </c>
      <c r="F285" s="79">
        <v>572</v>
      </c>
      <c r="G285" s="79" t="s">
        <v>500</v>
      </c>
      <c r="H285" s="80">
        <v>0</v>
      </c>
      <c r="I285" s="80">
        <v>0</v>
      </c>
      <c r="J285" s="80">
        <f t="shared" si="91"/>
        <v>0</v>
      </c>
      <c r="K285" s="80">
        <v>0</v>
      </c>
      <c r="L285" s="80">
        <v>0</v>
      </c>
      <c r="M285" s="80">
        <v>0</v>
      </c>
      <c r="N285" s="80">
        <v>0</v>
      </c>
      <c r="O285" s="80">
        <f t="shared" si="92"/>
        <v>0</v>
      </c>
    </row>
    <row r="286" spans="1:15" x14ac:dyDescent="0.2">
      <c r="A286" s="79" t="s">
        <v>220</v>
      </c>
      <c r="B286" s="79" t="s">
        <v>221</v>
      </c>
      <c r="C286" s="79">
        <v>7</v>
      </c>
      <c r="D286" s="79" t="s">
        <v>222</v>
      </c>
      <c r="E286" s="79" t="s">
        <v>465</v>
      </c>
      <c r="F286" s="79">
        <v>573</v>
      </c>
      <c r="G286" s="79" t="s">
        <v>501</v>
      </c>
      <c r="H286" s="80">
        <v>0</v>
      </c>
      <c r="I286" s="80">
        <v>0</v>
      </c>
      <c r="J286" s="80">
        <f t="shared" si="91"/>
        <v>0</v>
      </c>
      <c r="K286" s="80">
        <v>0</v>
      </c>
      <c r="L286" s="80">
        <v>0</v>
      </c>
      <c r="M286" s="80">
        <v>0</v>
      </c>
      <c r="N286" s="80">
        <v>0</v>
      </c>
      <c r="O286" s="80">
        <f t="shared" si="92"/>
        <v>0</v>
      </c>
    </row>
    <row r="287" spans="1:15" x14ac:dyDescent="0.2">
      <c r="A287" s="79" t="s">
        <v>220</v>
      </c>
      <c r="B287" s="79" t="s">
        <v>221</v>
      </c>
      <c r="C287" s="79">
        <v>7</v>
      </c>
      <c r="D287" s="79" t="s">
        <v>222</v>
      </c>
      <c r="E287" s="79" t="s">
        <v>465</v>
      </c>
      <c r="F287" s="79">
        <v>574</v>
      </c>
      <c r="G287" s="79" t="s">
        <v>502</v>
      </c>
      <c r="H287" s="80">
        <v>0</v>
      </c>
      <c r="I287" s="80">
        <v>0</v>
      </c>
      <c r="J287" s="80">
        <f t="shared" si="91"/>
        <v>0</v>
      </c>
      <c r="K287" s="80">
        <v>0</v>
      </c>
      <c r="L287" s="80">
        <v>0</v>
      </c>
      <c r="M287" s="80">
        <v>0</v>
      </c>
      <c r="N287" s="80">
        <v>0</v>
      </c>
      <c r="O287" s="80">
        <f t="shared" si="92"/>
        <v>0</v>
      </c>
    </row>
    <row r="288" spans="1:15" x14ac:dyDescent="0.2">
      <c r="A288" s="79" t="s">
        <v>220</v>
      </c>
      <c r="B288" s="79" t="s">
        <v>221</v>
      </c>
      <c r="C288" s="79">
        <v>7</v>
      </c>
      <c r="D288" s="79" t="s">
        <v>222</v>
      </c>
      <c r="E288" s="79" t="s">
        <v>465</v>
      </c>
      <c r="F288" s="79">
        <v>575</v>
      </c>
      <c r="G288" s="79" t="s">
        <v>503</v>
      </c>
      <c r="H288" s="80">
        <v>0</v>
      </c>
      <c r="I288" s="80">
        <v>0</v>
      </c>
      <c r="J288" s="80">
        <f t="shared" si="91"/>
        <v>0</v>
      </c>
      <c r="K288" s="80">
        <v>0</v>
      </c>
      <c r="L288" s="80">
        <v>0</v>
      </c>
      <c r="M288" s="80">
        <v>0</v>
      </c>
      <c r="N288" s="80">
        <v>0</v>
      </c>
      <c r="O288" s="80">
        <f t="shared" si="92"/>
        <v>0</v>
      </c>
    </row>
    <row r="289" spans="1:15" x14ac:dyDescent="0.2">
      <c r="A289" s="79" t="s">
        <v>220</v>
      </c>
      <c r="B289" s="79" t="s">
        <v>221</v>
      </c>
      <c r="C289" s="79">
        <v>7</v>
      </c>
      <c r="D289" s="79" t="s">
        <v>222</v>
      </c>
      <c r="E289" s="79" t="s">
        <v>465</v>
      </c>
      <c r="F289" s="79">
        <v>576</v>
      </c>
      <c r="G289" s="79" t="s">
        <v>504</v>
      </c>
      <c r="H289" s="80">
        <v>0</v>
      </c>
      <c r="I289" s="80">
        <v>0</v>
      </c>
      <c r="J289" s="80">
        <f t="shared" si="91"/>
        <v>0</v>
      </c>
      <c r="K289" s="80">
        <v>0</v>
      </c>
      <c r="L289" s="80">
        <v>0</v>
      </c>
      <c r="M289" s="80">
        <v>0</v>
      </c>
      <c r="N289" s="80">
        <v>0</v>
      </c>
      <c r="O289" s="80">
        <f t="shared" si="92"/>
        <v>0</v>
      </c>
    </row>
    <row r="290" spans="1:15" x14ac:dyDescent="0.2">
      <c r="A290" s="79" t="s">
        <v>220</v>
      </c>
      <c r="B290" s="79" t="s">
        <v>221</v>
      </c>
      <c r="C290" s="79">
        <v>7</v>
      </c>
      <c r="D290" s="79" t="s">
        <v>222</v>
      </c>
      <c r="E290" s="79" t="s">
        <v>465</v>
      </c>
      <c r="F290" s="79">
        <v>577</v>
      </c>
      <c r="G290" s="79" t="s">
        <v>505</v>
      </c>
      <c r="H290" s="80">
        <v>0</v>
      </c>
      <c r="I290" s="80">
        <v>0</v>
      </c>
      <c r="J290" s="80">
        <f t="shared" si="91"/>
        <v>0</v>
      </c>
      <c r="K290" s="80">
        <v>0</v>
      </c>
      <c r="L290" s="80">
        <v>0</v>
      </c>
      <c r="M290" s="80">
        <v>0</v>
      </c>
      <c r="N290" s="80">
        <v>0</v>
      </c>
      <c r="O290" s="80">
        <f t="shared" si="92"/>
        <v>0</v>
      </c>
    </row>
    <row r="291" spans="1:15" x14ac:dyDescent="0.2">
      <c r="A291" s="79" t="s">
        <v>220</v>
      </c>
      <c r="B291" s="79" t="s">
        <v>221</v>
      </c>
      <c r="C291" s="79">
        <v>7</v>
      </c>
      <c r="D291" s="79" t="s">
        <v>222</v>
      </c>
      <c r="E291" s="79" t="s">
        <v>465</v>
      </c>
      <c r="F291" s="79">
        <v>578</v>
      </c>
      <c r="G291" s="79" t="s">
        <v>506</v>
      </c>
      <c r="H291" s="80">
        <v>0</v>
      </c>
      <c r="I291" s="80">
        <v>0</v>
      </c>
      <c r="J291" s="80">
        <f t="shared" si="91"/>
        <v>0</v>
      </c>
      <c r="K291" s="80">
        <v>0</v>
      </c>
      <c r="L291" s="80">
        <v>0</v>
      </c>
      <c r="M291" s="80">
        <v>0</v>
      </c>
      <c r="N291" s="80">
        <v>0</v>
      </c>
      <c r="O291" s="80">
        <f t="shared" si="92"/>
        <v>0</v>
      </c>
    </row>
    <row r="292" spans="1:15" x14ac:dyDescent="0.2">
      <c r="A292" s="79" t="s">
        <v>220</v>
      </c>
      <c r="B292" s="79" t="s">
        <v>221</v>
      </c>
      <c r="C292" s="79">
        <v>7</v>
      </c>
      <c r="D292" s="79" t="s">
        <v>222</v>
      </c>
      <c r="E292" s="79" t="s">
        <v>465</v>
      </c>
      <c r="F292" s="79">
        <v>579</v>
      </c>
      <c r="G292" s="79" t="s">
        <v>507</v>
      </c>
      <c r="H292" s="80">
        <v>0</v>
      </c>
      <c r="I292" s="80">
        <v>0</v>
      </c>
      <c r="J292" s="80">
        <f t="shared" si="91"/>
        <v>0</v>
      </c>
      <c r="K292" s="80">
        <v>0</v>
      </c>
      <c r="L292" s="80">
        <v>0</v>
      </c>
      <c r="M292" s="80">
        <v>0</v>
      </c>
      <c r="N292" s="80">
        <v>0</v>
      </c>
      <c r="O292" s="80">
        <f t="shared" si="92"/>
        <v>0</v>
      </c>
    </row>
    <row r="293" spans="1:15" x14ac:dyDescent="0.2">
      <c r="A293" s="79" t="s">
        <v>220</v>
      </c>
      <c r="B293" s="79" t="s">
        <v>221</v>
      </c>
      <c r="C293" s="79">
        <v>7</v>
      </c>
      <c r="D293" s="79" t="s">
        <v>222</v>
      </c>
      <c r="E293" s="79" t="s">
        <v>465</v>
      </c>
      <c r="F293" s="79">
        <v>5800</v>
      </c>
      <c r="G293" s="79" t="s">
        <v>508</v>
      </c>
      <c r="H293" s="80">
        <f t="shared" ref="H293:O293" si="93">SUM(H294:H297)</f>
        <v>0</v>
      </c>
      <c r="I293" s="80">
        <f t="shared" si="93"/>
        <v>0</v>
      </c>
      <c r="J293" s="80">
        <f t="shared" si="93"/>
        <v>0</v>
      </c>
      <c r="K293" s="80">
        <f t="shared" si="93"/>
        <v>0</v>
      </c>
      <c r="L293" s="80">
        <f>SUM(L294:L297)</f>
        <v>0</v>
      </c>
      <c r="M293" s="80">
        <f>SUM(M294:M297)</f>
        <v>0</v>
      </c>
      <c r="N293" s="80">
        <f>SUM(N294:N297)</f>
        <v>0</v>
      </c>
      <c r="O293" s="80">
        <f t="shared" si="93"/>
        <v>0</v>
      </c>
    </row>
    <row r="294" spans="1:15" x14ac:dyDescent="0.2">
      <c r="A294" s="79" t="s">
        <v>220</v>
      </c>
      <c r="B294" s="79" t="s">
        <v>221</v>
      </c>
      <c r="C294" s="79">
        <v>7</v>
      </c>
      <c r="D294" s="79" t="s">
        <v>222</v>
      </c>
      <c r="E294" s="79" t="s">
        <v>465</v>
      </c>
      <c r="F294" s="79">
        <v>581</v>
      </c>
      <c r="G294" s="79" t="s">
        <v>509</v>
      </c>
      <c r="H294" s="80">
        <v>0</v>
      </c>
      <c r="I294" s="80">
        <v>0</v>
      </c>
      <c r="J294" s="80">
        <f>+H294+I294</f>
        <v>0</v>
      </c>
      <c r="K294" s="80">
        <v>0</v>
      </c>
      <c r="L294" s="80">
        <v>0</v>
      </c>
      <c r="M294" s="80">
        <v>0</v>
      </c>
      <c r="N294" s="80">
        <v>0</v>
      </c>
      <c r="O294" s="80">
        <f>+J294-L294</f>
        <v>0</v>
      </c>
    </row>
    <row r="295" spans="1:15" x14ac:dyDescent="0.2">
      <c r="A295" s="79" t="s">
        <v>220</v>
      </c>
      <c r="B295" s="79" t="s">
        <v>221</v>
      </c>
      <c r="C295" s="79">
        <v>7</v>
      </c>
      <c r="D295" s="79" t="s">
        <v>222</v>
      </c>
      <c r="E295" s="79" t="s">
        <v>465</v>
      </c>
      <c r="F295" s="79">
        <v>582</v>
      </c>
      <c r="G295" s="79" t="s">
        <v>510</v>
      </c>
      <c r="H295" s="80">
        <v>0</v>
      </c>
      <c r="I295" s="80">
        <v>0</v>
      </c>
      <c r="J295" s="80">
        <f>+H295+I295</f>
        <v>0</v>
      </c>
      <c r="K295" s="80">
        <v>0</v>
      </c>
      <c r="L295" s="80">
        <v>0</v>
      </c>
      <c r="M295" s="80">
        <v>0</v>
      </c>
      <c r="N295" s="80">
        <v>0</v>
      </c>
      <c r="O295" s="80">
        <f>+J295-L295</f>
        <v>0</v>
      </c>
    </row>
    <row r="296" spans="1:15" x14ac:dyDescent="0.2">
      <c r="A296" s="79" t="s">
        <v>220</v>
      </c>
      <c r="B296" s="79" t="s">
        <v>221</v>
      </c>
      <c r="C296" s="79">
        <v>7</v>
      </c>
      <c r="D296" s="79" t="s">
        <v>222</v>
      </c>
      <c r="E296" s="79" t="s">
        <v>465</v>
      </c>
      <c r="F296" s="79">
        <v>583</v>
      </c>
      <c r="G296" s="79" t="s">
        <v>511</v>
      </c>
      <c r="H296" s="80">
        <v>0</v>
      </c>
      <c r="I296" s="80">
        <v>0</v>
      </c>
      <c r="J296" s="80">
        <f>+H296+I296</f>
        <v>0</v>
      </c>
      <c r="K296" s="80">
        <v>0</v>
      </c>
      <c r="L296" s="80">
        <v>0</v>
      </c>
      <c r="M296" s="80">
        <v>0</v>
      </c>
      <c r="N296" s="80">
        <v>0</v>
      </c>
      <c r="O296" s="80">
        <f>+J296-L296</f>
        <v>0</v>
      </c>
    </row>
    <row r="297" spans="1:15" x14ac:dyDescent="0.2">
      <c r="A297" s="79" t="s">
        <v>220</v>
      </c>
      <c r="B297" s="79" t="s">
        <v>221</v>
      </c>
      <c r="C297" s="79">
        <v>7</v>
      </c>
      <c r="D297" s="79" t="s">
        <v>222</v>
      </c>
      <c r="E297" s="79" t="s">
        <v>465</v>
      </c>
      <c r="F297" s="79">
        <v>589</v>
      </c>
      <c r="G297" s="79" t="s">
        <v>512</v>
      </c>
      <c r="H297" s="80">
        <v>0</v>
      </c>
      <c r="I297" s="80">
        <v>0</v>
      </c>
      <c r="J297" s="80">
        <f>+H297+I297</f>
        <v>0</v>
      </c>
      <c r="K297" s="80">
        <v>0</v>
      </c>
      <c r="L297" s="80">
        <v>0</v>
      </c>
      <c r="M297" s="80">
        <v>0</v>
      </c>
      <c r="N297" s="80">
        <v>0</v>
      </c>
      <c r="O297" s="80">
        <f>+J297-L297</f>
        <v>0</v>
      </c>
    </row>
    <row r="298" spans="1:15" x14ac:dyDescent="0.2">
      <c r="A298" s="79" t="s">
        <v>220</v>
      </c>
      <c r="B298" s="79" t="s">
        <v>221</v>
      </c>
      <c r="C298" s="79">
        <v>7</v>
      </c>
      <c r="D298" s="79" t="s">
        <v>222</v>
      </c>
      <c r="E298" s="79" t="s">
        <v>465</v>
      </c>
      <c r="F298" s="79">
        <v>5900</v>
      </c>
      <c r="G298" s="79" t="s">
        <v>513</v>
      </c>
      <c r="H298" s="80">
        <f t="shared" ref="H298:O298" si="94">SUM(H299:H307)</f>
        <v>330000</v>
      </c>
      <c r="I298" s="80">
        <f t="shared" si="94"/>
        <v>0</v>
      </c>
      <c r="J298" s="80">
        <f t="shared" si="94"/>
        <v>330000</v>
      </c>
      <c r="K298" s="80">
        <f t="shared" si="94"/>
        <v>205192.4</v>
      </c>
      <c r="L298" s="80">
        <f>SUM(L299:L307)</f>
        <v>205192.4</v>
      </c>
      <c r="M298" s="80">
        <f>SUM(M299:M307)</f>
        <v>205192.4</v>
      </c>
      <c r="N298" s="80">
        <f>SUM(N299:N307)</f>
        <v>205192.4</v>
      </c>
      <c r="O298" s="80">
        <f t="shared" si="94"/>
        <v>124807.6</v>
      </c>
    </row>
    <row r="299" spans="1:15" x14ac:dyDescent="0.2">
      <c r="A299" s="79" t="s">
        <v>220</v>
      </c>
      <c r="B299" s="79" t="s">
        <v>221</v>
      </c>
      <c r="C299" s="79">
        <v>7</v>
      </c>
      <c r="D299" s="79" t="s">
        <v>222</v>
      </c>
      <c r="E299" s="79" t="s">
        <v>465</v>
      </c>
      <c r="F299" s="79">
        <v>591</v>
      </c>
      <c r="G299" s="79" t="s">
        <v>514</v>
      </c>
      <c r="H299" s="80">
        <v>30000</v>
      </c>
      <c r="I299" s="80">
        <v>0</v>
      </c>
      <c r="J299" s="80">
        <f t="shared" ref="J299:J307" si="95">+H299+I299</f>
        <v>30000</v>
      </c>
      <c r="K299" s="80">
        <v>0</v>
      </c>
      <c r="L299" s="80">
        <v>0</v>
      </c>
      <c r="M299" s="80">
        <v>0</v>
      </c>
      <c r="N299" s="80">
        <v>0</v>
      </c>
      <c r="O299" s="80">
        <f t="shared" ref="O299:O307" si="96">+J299-L299</f>
        <v>30000</v>
      </c>
    </row>
    <row r="300" spans="1:15" x14ac:dyDescent="0.2">
      <c r="A300" s="79" t="s">
        <v>220</v>
      </c>
      <c r="B300" s="79" t="s">
        <v>221</v>
      </c>
      <c r="C300" s="79">
        <v>7</v>
      </c>
      <c r="D300" s="79" t="s">
        <v>222</v>
      </c>
      <c r="E300" s="79" t="s">
        <v>465</v>
      </c>
      <c r="F300" s="79">
        <v>592</v>
      </c>
      <c r="G300" s="79" t="s">
        <v>515</v>
      </c>
      <c r="H300" s="80">
        <v>0</v>
      </c>
      <c r="I300" s="80">
        <v>0</v>
      </c>
      <c r="J300" s="80">
        <f t="shared" si="95"/>
        <v>0</v>
      </c>
      <c r="K300" s="80">
        <v>0</v>
      </c>
      <c r="L300" s="80">
        <v>0</v>
      </c>
      <c r="M300" s="80">
        <v>0</v>
      </c>
      <c r="N300" s="80">
        <v>0</v>
      </c>
      <c r="O300" s="80">
        <f t="shared" si="96"/>
        <v>0</v>
      </c>
    </row>
    <row r="301" spans="1:15" x14ac:dyDescent="0.2">
      <c r="A301" s="79" t="s">
        <v>220</v>
      </c>
      <c r="B301" s="79" t="s">
        <v>221</v>
      </c>
      <c r="C301" s="79">
        <v>7</v>
      </c>
      <c r="D301" s="79" t="s">
        <v>222</v>
      </c>
      <c r="E301" s="79" t="s">
        <v>465</v>
      </c>
      <c r="F301" s="79">
        <v>593</v>
      </c>
      <c r="G301" s="79" t="s">
        <v>516</v>
      </c>
      <c r="H301" s="80">
        <v>0</v>
      </c>
      <c r="I301" s="80">
        <v>0</v>
      </c>
      <c r="J301" s="80">
        <f t="shared" si="95"/>
        <v>0</v>
      </c>
      <c r="K301" s="80">
        <v>0</v>
      </c>
      <c r="L301" s="80">
        <v>0</v>
      </c>
      <c r="M301" s="80">
        <v>0</v>
      </c>
      <c r="N301" s="80">
        <v>0</v>
      </c>
      <c r="O301" s="80">
        <f t="shared" si="96"/>
        <v>0</v>
      </c>
    </row>
    <row r="302" spans="1:15" x14ac:dyDescent="0.2">
      <c r="A302" s="79" t="s">
        <v>220</v>
      </c>
      <c r="B302" s="79" t="s">
        <v>221</v>
      </c>
      <c r="C302" s="79">
        <v>7</v>
      </c>
      <c r="D302" s="79" t="s">
        <v>222</v>
      </c>
      <c r="E302" s="79" t="s">
        <v>465</v>
      </c>
      <c r="F302" s="79">
        <v>594</v>
      </c>
      <c r="G302" s="79" t="s">
        <v>517</v>
      </c>
      <c r="H302" s="80">
        <v>0</v>
      </c>
      <c r="I302" s="80">
        <v>0</v>
      </c>
      <c r="J302" s="80">
        <f t="shared" si="95"/>
        <v>0</v>
      </c>
      <c r="K302" s="80">
        <v>0</v>
      </c>
      <c r="L302" s="80">
        <v>0</v>
      </c>
      <c r="M302" s="80">
        <v>0</v>
      </c>
      <c r="N302" s="80">
        <v>0</v>
      </c>
      <c r="O302" s="80">
        <f t="shared" si="96"/>
        <v>0</v>
      </c>
    </row>
    <row r="303" spans="1:15" x14ac:dyDescent="0.2">
      <c r="A303" s="79" t="s">
        <v>220</v>
      </c>
      <c r="B303" s="79" t="s">
        <v>221</v>
      </c>
      <c r="C303" s="79">
        <v>7</v>
      </c>
      <c r="D303" s="79" t="s">
        <v>222</v>
      </c>
      <c r="E303" s="79" t="s">
        <v>465</v>
      </c>
      <c r="F303" s="79">
        <v>595</v>
      </c>
      <c r="G303" s="79" t="s">
        <v>518</v>
      </c>
      <c r="H303" s="80">
        <v>0</v>
      </c>
      <c r="I303" s="80">
        <v>0</v>
      </c>
      <c r="J303" s="80">
        <f t="shared" si="95"/>
        <v>0</v>
      </c>
      <c r="K303" s="80">
        <v>0</v>
      </c>
      <c r="L303" s="80">
        <v>0</v>
      </c>
      <c r="M303" s="80">
        <v>0</v>
      </c>
      <c r="N303" s="80">
        <v>0</v>
      </c>
      <c r="O303" s="80">
        <f t="shared" si="96"/>
        <v>0</v>
      </c>
    </row>
    <row r="304" spans="1:15" x14ac:dyDescent="0.2">
      <c r="A304" s="79" t="s">
        <v>220</v>
      </c>
      <c r="B304" s="79" t="s">
        <v>221</v>
      </c>
      <c r="C304" s="79">
        <v>7</v>
      </c>
      <c r="D304" s="79" t="s">
        <v>222</v>
      </c>
      <c r="E304" s="79" t="s">
        <v>465</v>
      </c>
      <c r="F304" s="79">
        <v>596</v>
      </c>
      <c r="G304" s="79" t="s">
        <v>519</v>
      </c>
      <c r="H304" s="80">
        <v>0</v>
      </c>
      <c r="I304" s="80">
        <v>0</v>
      </c>
      <c r="J304" s="80">
        <f t="shared" si="95"/>
        <v>0</v>
      </c>
      <c r="K304" s="80">
        <v>0</v>
      </c>
      <c r="L304" s="80">
        <v>0</v>
      </c>
      <c r="M304" s="80">
        <v>0</v>
      </c>
      <c r="N304" s="80">
        <v>0</v>
      </c>
      <c r="O304" s="80">
        <f t="shared" si="96"/>
        <v>0</v>
      </c>
    </row>
    <row r="305" spans="1:15" x14ac:dyDescent="0.2">
      <c r="A305" s="79" t="s">
        <v>220</v>
      </c>
      <c r="B305" s="79" t="s">
        <v>221</v>
      </c>
      <c r="C305" s="79">
        <v>7</v>
      </c>
      <c r="D305" s="79" t="s">
        <v>222</v>
      </c>
      <c r="E305" s="79" t="s">
        <v>465</v>
      </c>
      <c r="F305" s="79">
        <v>597</v>
      </c>
      <c r="G305" s="79" t="s">
        <v>520</v>
      </c>
      <c r="H305" s="80">
        <v>300000</v>
      </c>
      <c r="I305" s="80">
        <v>0</v>
      </c>
      <c r="J305" s="80">
        <f t="shared" si="95"/>
        <v>300000</v>
      </c>
      <c r="K305" s="80">
        <v>205192.4</v>
      </c>
      <c r="L305" s="80">
        <v>205192.4</v>
      </c>
      <c r="M305" s="80">
        <v>205192.4</v>
      </c>
      <c r="N305" s="80">
        <v>205192.4</v>
      </c>
      <c r="O305" s="80">
        <f t="shared" si="96"/>
        <v>94807.6</v>
      </c>
    </row>
    <row r="306" spans="1:15" x14ac:dyDescent="0.2">
      <c r="A306" s="79" t="s">
        <v>220</v>
      </c>
      <c r="B306" s="79" t="s">
        <v>221</v>
      </c>
      <c r="C306" s="79">
        <v>7</v>
      </c>
      <c r="D306" s="79" t="s">
        <v>222</v>
      </c>
      <c r="E306" s="79" t="s">
        <v>465</v>
      </c>
      <c r="F306" s="79">
        <v>598</v>
      </c>
      <c r="G306" s="79" t="s">
        <v>521</v>
      </c>
      <c r="H306" s="80">
        <v>0</v>
      </c>
      <c r="I306" s="80">
        <v>0</v>
      </c>
      <c r="J306" s="80">
        <f t="shared" si="95"/>
        <v>0</v>
      </c>
      <c r="K306" s="80">
        <v>0</v>
      </c>
      <c r="L306" s="80">
        <v>0</v>
      </c>
      <c r="M306" s="80">
        <v>0</v>
      </c>
      <c r="N306" s="80">
        <v>0</v>
      </c>
      <c r="O306" s="80">
        <f t="shared" si="96"/>
        <v>0</v>
      </c>
    </row>
    <row r="307" spans="1:15" x14ac:dyDescent="0.2">
      <c r="A307" s="79" t="s">
        <v>220</v>
      </c>
      <c r="B307" s="79" t="s">
        <v>221</v>
      </c>
      <c r="C307" s="79">
        <v>7</v>
      </c>
      <c r="D307" s="79" t="s">
        <v>222</v>
      </c>
      <c r="E307" s="79" t="s">
        <v>465</v>
      </c>
      <c r="F307" s="79">
        <v>599</v>
      </c>
      <c r="G307" s="79" t="s">
        <v>522</v>
      </c>
      <c r="H307" s="80">
        <v>0</v>
      </c>
      <c r="I307" s="80">
        <v>0</v>
      </c>
      <c r="J307" s="80">
        <f t="shared" si="95"/>
        <v>0</v>
      </c>
      <c r="K307" s="80">
        <v>0</v>
      </c>
      <c r="L307" s="80">
        <v>0</v>
      </c>
      <c r="M307" s="80">
        <v>0</v>
      </c>
      <c r="N307" s="80">
        <v>0</v>
      </c>
      <c r="O307" s="80">
        <f t="shared" si="96"/>
        <v>0</v>
      </c>
    </row>
    <row r="308" spans="1:15" x14ac:dyDescent="0.2">
      <c r="A308" s="79" t="s">
        <v>220</v>
      </c>
      <c r="B308" s="79" t="s">
        <v>221</v>
      </c>
      <c r="C308" s="79"/>
      <c r="D308" s="79" t="s">
        <v>222</v>
      </c>
      <c r="E308" s="79" t="s">
        <v>523</v>
      </c>
      <c r="F308" s="79">
        <v>6000</v>
      </c>
      <c r="G308" s="79" t="s">
        <v>524</v>
      </c>
      <c r="H308" s="80">
        <f t="shared" ref="H308:O308" si="97">+H309+H318+H327</f>
        <v>32687432</v>
      </c>
      <c r="I308" s="80">
        <f t="shared" si="97"/>
        <v>40000000</v>
      </c>
      <c r="J308" s="80">
        <f t="shared" si="97"/>
        <v>72687432</v>
      </c>
      <c r="K308" s="80">
        <f t="shared" si="97"/>
        <v>5648889.1600000001</v>
      </c>
      <c r="L308" s="80">
        <f>+L309+L318+L327</f>
        <v>5164241.22</v>
      </c>
      <c r="M308" s="80">
        <f>+M309+M318+M327</f>
        <v>5164241.22</v>
      </c>
      <c r="N308" s="80">
        <f>+N309+N318+N327</f>
        <v>5164241.22</v>
      </c>
      <c r="O308" s="80">
        <f t="shared" si="97"/>
        <v>67523190.780000001</v>
      </c>
    </row>
    <row r="309" spans="1:15" x14ac:dyDescent="0.2">
      <c r="A309" s="79" t="s">
        <v>220</v>
      </c>
      <c r="B309" s="79" t="s">
        <v>221</v>
      </c>
      <c r="C309" s="79"/>
      <c r="D309" s="79" t="s">
        <v>222</v>
      </c>
      <c r="E309" s="79" t="s">
        <v>523</v>
      </c>
      <c r="F309" s="79">
        <v>6100</v>
      </c>
      <c r="G309" s="79" t="s">
        <v>525</v>
      </c>
      <c r="H309" s="80">
        <f t="shared" ref="H309:O309" si="98">SUM(H310:H317)</f>
        <v>0</v>
      </c>
      <c r="I309" s="80">
        <f t="shared" si="98"/>
        <v>0</v>
      </c>
      <c r="J309" s="80">
        <f t="shared" si="98"/>
        <v>0</v>
      </c>
      <c r="K309" s="80">
        <f t="shared" si="98"/>
        <v>0</v>
      </c>
      <c r="L309" s="80">
        <f>SUM(L310:L317)</f>
        <v>0</v>
      </c>
      <c r="M309" s="80">
        <f>SUM(M310:M317)</f>
        <v>0</v>
      </c>
      <c r="N309" s="80">
        <f>SUM(N310:N317)</f>
        <v>0</v>
      </c>
      <c r="O309" s="80">
        <f t="shared" si="98"/>
        <v>0</v>
      </c>
    </row>
    <row r="310" spans="1:15" x14ac:dyDescent="0.2">
      <c r="A310" s="79" t="s">
        <v>220</v>
      </c>
      <c r="B310" s="79" t="s">
        <v>221</v>
      </c>
      <c r="C310" s="79"/>
      <c r="D310" s="79" t="s">
        <v>222</v>
      </c>
      <c r="E310" s="79" t="s">
        <v>523</v>
      </c>
      <c r="F310" s="79">
        <v>611</v>
      </c>
      <c r="G310" s="79" t="s">
        <v>526</v>
      </c>
      <c r="H310" s="80">
        <v>0</v>
      </c>
      <c r="I310" s="80">
        <v>0</v>
      </c>
      <c r="J310" s="80">
        <f t="shared" ref="J310:J317" si="99">+H310+I310</f>
        <v>0</v>
      </c>
      <c r="K310" s="80">
        <v>0</v>
      </c>
      <c r="L310" s="80">
        <v>0</v>
      </c>
      <c r="M310" s="80">
        <v>0</v>
      </c>
      <c r="N310" s="80">
        <v>0</v>
      </c>
      <c r="O310" s="80">
        <f t="shared" ref="O310:O317" si="100">+J310-L310</f>
        <v>0</v>
      </c>
    </row>
    <row r="311" spans="1:15" x14ac:dyDescent="0.2">
      <c r="A311" s="79" t="s">
        <v>220</v>
      </c>
      <c r="B311" s="79" t="s">
        <v>221</v>
      </c>
      <c r="C311" s="79"/>
      <c r="D311" s="79" t="s">
        <v>222</v>
      </c>
      <c r="E311" s="79" t="s">
        <v>523</v>
      </c>
      <c r="F311" s="79">
        <v>612</v>
      </c>
      <c r="G311" s="79" t="s">
        <v>527</v>
      </c>
      <c r="H311" s="80">
        <v>0</v>
      </c>
      <c r="I311" s="80">
        <v>0</v>
      </c>
      <c r="J311" s="80">
        <f t="shared" si="99"/>
        <v>0</v>
      </c>
      <c r="K311" s="80">
        <v>0</v>
      </c>
      <c r="L311" s="80">
        <v>0</v>
      </c>
      <c r="M311" s="80">
        <v>0</v>
      </c>
      <c r="N311" s="80">
        <v>0</v>
      </c>
      <c r="O311" s="80">
        <f t="shared" si="100"/>
        <v>0</v>
      </c>
    </row>
    <row r="312" spans="1:15" x14ac:dyDescent="0.2">
      <c r="A312" s="79" t="s">
        <v>220</v>
      </c>
      <c r="B312" s="79" t="s">
        <v>221</v>
      </c>
      <c r="C312" s="79"/>
      <c r="D312" s="79" t="s">
        <v>222</v>
      </c>
      <c r="E312" s="79" t="s">
        <v>523</v>
      </c>
      <c r="F312" s="79">
        <v>613</v>
      </c>
      <c r="G312" s="79" t="s">
        <v>528</v>
      </c>
      <c r="H312" s="80">
        <v>0</v>
      </c>
      <c r="I312" s="80">
        <v>0</v>
      </c>
      <c r="J312" s="80">
        <f t="shared" si="99"/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f t="shared" si="100"/>
        <v>0</v>
      </c>
    </row>
    <row r="313" spans="1:15" x14ac:dyDescent="0.2">
      <c r="A313" s="79" t="s">
        <v>220</v>
      </c>
      <c r="B313" s="79" t="s">
        <v>221</v>
      </c>
      <c r="C313" s="79"/>
      <c r="D313" s="79" t="s">
        <v>222</v>
      </c>
      <c r="E313" s="79" t="s">
        <v>523</v>
      </c>
      <c r="F313" s="79">
        <v>614</v>
      </c>
      <c r="G313" s="79" t="s">
        <v>529</v>
      </c>
      <c r="H313" s="80">
        <v>0</v>
      </c>
      <c r="I313" s="80">
        <v>0</v>
      </c>
      <c r="J313" s="80">
        <f t="shared" si="99"/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f t="shared" si="100"/>
        <v>0</v>
      </c>
    </row>
    <row r="314" spans="1:15" x14ac:dyDescent="0.2">
      <c r="A314" s="79" t="s">
        <v>220</v>
      </c>
      <c r="B314" s="79" t="s">
        <v>221</v>
      </c>
      <c r="C314" s="79"/>
      <c r="D314" s="79" t="s">
        <v>222</v>
      </c>
      <c r="E314" s="79" t="s">
        <v>523</v>
      </c>
      <c r="F314" s="79">
        <v>615</v>
      </c>
      <c r="G314" s="79" t="s">
        <v>530</v>
      </c>
      <c r="H314" s="80">
        <v>0</v>
      </c>
      <c r="I314" s="80">
        <v>0</v>
      </c>
      <c r="J314" s="80">
        <f t="shared" si="99"/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f t="shared" si="100"/>
        <v>0</v>
      </c>
    </row>
    <row r="315" spans="1:15" x14ac:dyDescent="0.2">
      <c r="A315" s="79" t="s">
        <v>220</v>
      </c>
      <c r="B315" s="79" t="s">
        <v>221</v>
      </c>
      <c r="C315" s="79"/>
      <c r="D315" s="79" t="s">
        <v>222</v>
      </c>
      <c r="E315" s="79" t="s">
        <v>523</v>
      </c>
      <c r="F315" s="79">
        <v>616</v>
      </c>
      <c r="G315" s="79" t="s">
        <v>531</v>
      </c>
      <c r="H315" s="80">
        <v>0</v>
      </c>
      <c r="I315" s="80">
        <v>0</v>
      </c>
      <c r="J315" s="80">
        <f t="shared" si="99"/>
        <v>0</v>
      </c>
      <c r="K315" s="80">
        <v>0</v>
      </c>
      <c r="L315" s="80">
        <v>0</v>
      </c>
      <c r="M315" s="80">
        <v>0</v>
      </c>
      <c r="N315" s="80">
        <v>0</v>
      </c>
      <c r="O315" s="80">
        <f t="shared" si="100"/>
        <v>0</v>
      </c>
    </row>
    <row r="316" spans="1:15" x14ac:dyDescent="0.2">
      <c r="A316" s="79" t="s">
        <v>220</v>
      </c>
      <c r="B316" s="79" t="s">
        <v>221</v>
      </c>
      <c r="C316" s="79"/>
      <c r="D316" s="79" t="s">
        <v>222</v>
      </c>
      <c r="E316" s="79" t="s">
        <v>523</v>
      </c>
      <c r="F316" s="79">
        <v>617</v>
      </c>
      <c r="G316" s="79" t="s">
        <v>532</v>
      </c>
      <c r="H316" s="80">
        <v>0</v>
      </c>
      <c r="I316" s="80">
        <v>0</v>
      </c>
      <c r="J316" s="80">
        <f t="shared" si="99"/>
        <v>0</v>
      </c>
      <c r="K316" s="80">
        <v>0</v>
      </c>
      <c r="L316" s="80">
        <v>0</v>
      </c>
      <c r="M316" s="80">
        <v>0</v>
      </c>
      <c r="N316" s="80">
        <v>0</v>
      </c>
      <c r="O316" s="80">
        <f t="shared" si="100"/>
        <v>0</v>
      </c>
    </row>
    <row r="317" spans="1:15" x14ac:dyDescent="0.2">
      <c r="A317" s="79" t="s">
        <v>220</v>
      </c>
      <c r="B317" s="79" t="s">
        <v>221</v>
      </c>
      <c r="C317" s="79"/>
      <c r="D317" s="79" t="s">
        <v>222</v>
      </c>
      <c r="E317" s="79" t="s">
        <v>523</v>
      </c>
      <c r="F317" s="79">
        <v>619</v>
      </c>
      <c r="G317" s="79" t="s">
        <v>533</v>
      </c>
      <c r="H317" s="80">
        <v>0</v>
      </c>
      <c r="I317" s="80">
        <v>0</v>
      </c>
      <c r="J317" s="80">
        <f t="shared" si="99"/>
        <v>0</v>
      </c>
      <c r="K317" s="80">
        <v>0</v>
      </c>
      <c r="L317" s="80">
        <v>0</v>
      </c>
      <c r="M317" s="80">
        <v>0</v>
      </c>
      <c r="N317" s="80">
        <v>0</v>
      </c>
      <c r="O317" s="80">
        <f t="shared" si="100"/>
        <v>0</v>
      </c>
    </row>
    <row r="318" spans="1:15" x14ac:dyDescent="0.2">
      <c r="A318" s="79" t="s">
        <v>220</v>
      </c>
      <c r="B318" s="79" t="s">
        <v>221</v>
      </c>
      <c r="C318" s="79"/>
      <c r="D318" s="79" t="s">
        <v>222</v>
      </c>
      <c r="E318" s="79" t="s">
        <v>523</v>
      </c>
      <c r="F318" s="79">
        <v>6200</v>
      </c>
      <c r="G318" s="79" t="s">
        <v>534</v>
      </c>
      <c r="H318" s="80">
        <f t="shared" ref="H318:O318" si="101">SUM(H319:H326)</f>
        <v>32687432</v>
      </c>
      <c r="I318" s="80">
        <f t="shared" si="101"/>
        <v>40000000</v>
      </c>
      <c r="J318" s="80">
        <f t="shared" si="101"/>
        <v>72687432</v>
      </c>
      <c r="K318" s="80">
        <f t="shared" si="101"/>
        <v>5648889.1600000001</v>
      </c>
      <c r="L318" s="80">
        <f>SUM(L319:L326)</f>
        <v>5164241.22</v>
      </c>
      <c r="M318" s="80">
        <f>SUM(M319:M326)</f>
        <v>5164241.22</v>
      </c>
      <c r="N318" s="80">
        <f>SUM(N319:N326)</f>
        <v>5164241.22</v>
      </c>
      <c r="O318" s="80">
        <f t="shared" si="101"/>
        <v>67523190.780000001</v>
      </c>
    </row>
    <row r="319" spans="1:15" x14ac:dyDescent="0.2">
      <c r="A319" s="79" t="s">
        <v>220</v>
      </c>
      <c r="B319" s="79" t="s">
        <v>221</v>
      </c>
      <c r="C319" s="79">
        <v>5</v>
      </c>
      <c r="D319" s="79" t="s">
        <v>222</v>
      </c>
      <c r="E319" s="79" t="s">
        <v>523</v>
      </c>
      <c r="F319" s="79">
        <v>621</v>
      </c>
      <c r="G319" s="79" t="s">
        <v>526</v>
      </c>
      <c r="H319" s="80">
        <v>32687432</v>
      </c>
      <c r="I319" s="80">
        <v>40000000</v>
      </c>
      <c r="J319" s="80">
        <f t="shared" ref="J319:J326" si="102">+H319+I319</f>
        <v>72687432</v>
      </c>
      <c r="K319" s="80">
        <v>5648889.1600000001</v>
      </c>
      <c r="L319" s="80">
        <v>5164241.22</v>
      </c>
      <c r="M319" s="80">
        <v>5164241.22</v>
      </c>
      <c r="N319" s="80">
        <v>5164241.22</v>
      </c>
      <c r="O319" s="80">
        <f t="shared" ref="O319:O326" si="103">+J319-L319</f>
        <v>67523190.780000001</v>
      </c>
    </row>
    <row r="320" spans="1:15" x14ac:dyDescent="0.2">
      <c r="A320" s="79" t="s">
        <v>220</v>
      </c>
      <c r="B320" s="79" t="s">
        <v>221</v>
      </c>
      <c r="C320" s="79">
        <v>4</v>
      </c>
      <c r="D320" s="79" t="s">
        <v>222</v>
      </c>
      <c r="E320" s="79" t="s">
        <v>523</v>
      </c>
      <c r="F320" s="79">
        <v>622</v>
      </c>
      <c r="G320" s="79" t="s">
        <v>527</v>
      </c>
      <c r="H320" s="80">
        <v>0</v>
      </c>
      <c r="I320" s="80">
        <v>0</v>
      </c>
      <c r="J320" s="80">
        <f t="shared" si="102"/>
        <v>0</v>
      </c>
      <c r="K320" s="80">
        <v>0</v>
      </c>
      <c r="L320" s="80">
        <v>0</v>
      </c>
      <c r="M320" s="80">
        <v>0</v>
      </c>
      <c r="N320" s="80">
        <v>0</v>
      </c>
      <c r="O320" s="80">
        <f t="shared" si="103"/>
        <v>0</v>
      </c>
    </row>
    <row r="321" spans="1:15" x14ac:dyDescent="0.2">
      <c r="A321" s="79" t="s">
        <v>220</v>
      </c>
      <c r="B321" s="79" t="s">
        <v>221</v>
      </c>
      <c r="C321" s="79"/>
      <c r="D321" s="79" t="s">
        <v>222</v>
      </c>
      <c r="E321" s="79" t="s">
        <v>523</v>
      </c>
      <c r="F321" s="79">
        <v>623</v>
      </c>
      <c r="G321" s="79" t="s">
        <v>528</v>
      </c>
      <c r="H321" s="80">
        <v>0</v>
      </c>
      <c r="I321" s="80">
        <v>0</v>
      </c>
      <c r="J321" s="80">
        <f t="shared" si="102"/>
        <v>0</v>
      </c>
      <c r="K321" s="80">
        <v>0</v>
      </c>
      <c r="L321" s="80">
        <v>0</v>
      </c>
      <c r="M321" s="80">
        <v>0</v>
      </c>
      <c r="N321" s="80">
        <v>0</v>
      </c>
      <c r="O321" s="80">
        <f t="shared" si="103"/>
        <v>0</v>
      </c>
    </row>
    <row r="322" spans="1:15" x14ac:dyDescent="0.2">
      <c r="A322" s="79" t="s">
        <v>220</v>
      </c>
      <c r="B322" s="79" t="s">
        <v>221</v>
      </c>
      <c r="C322" s="79">
        <v>6</v>
      </c>
      <c r="D322" s="79" t="s">
        <v>222</v>
      </c>
      <c r="E322" s="79" t="s">
        <v>523</v>
      </c>
      <c r="F322" s="79">
        <v>624</v>
      </c>
      <c r="G322" s="79" t="s">
        <v>529</v>
      </c>
      <c r="H322" s="80">
        <v>0</v>
      </c>
      <c r="I322" s="80">
        <v>0</v>
      </c>
      <c r="J322" s="80">
        <f t="shared" si="102"/>
        <v>0</v>
      </c>
      <c r="K322" s="80">
        <v>0</v>
      </c>
      <c r="L322" s="80">
        <v>0</v>
      </c>
      <c r="M322" s="80">
        <v>0</v>
      </c>
      <c r="N322" s="80">
        <v>0</v>
      </c>
      <c r="O322" s="80">
        <f t="shared" si="103"/>
        <v>0</v>
      </c>
    </row>
    <row r="323" spans="1:15" x14ac:dyDescent="0.2">
      <c r="A323" s="79" t="s">
        <v>220</v>
      </c>
      <c r="B323" s="79" t="s">
        <v>221</v>
      </c>
      <c r="C323" s="79"/>
      <c r="D323" s="79" t="s">
        <v>222</v>
      </c>
      <c r="E323" s="79" t="s">
        <v>523</v>
      </c>
      <c r="F323" s="79">
        <v>625</v>
      </c>
      <c r="G323" s="79" t="s">
        <v>530</v>
      </c>
      <c r="H323" s="80">
        <v>0</v>
      </c>
      <c r="I323" s="80">
        <v>0</v>
      </c>
      <c r="J323" s="80">
        <f t="shared" si="102"/>
        <v>0</v>
      </c>
      <c r="K323" s="80">
        <v>0</v>
      </c>
      <c r="L323" s="80">
        <v>0</v>
      </c>
      <c r="M323" s="80">
        <v>0</v>
      </c>
      <c r="N323" s="80">
        <v>0</v>
      </c>
      <c r="O323" s="80">
        <f t="shared" si="103"/>
        <v>0</v>
      </c>
    </row>
    <row r="324" spans="1:15" x14ac:dyDescent="0.2">
      <c r="A324" s="79" t="s">
        <v>220</v>
      </c>
      <c r="B324" s="79" t="s">
        <v>221</v>
      </c>
      <c r="C324" s="79"/>
      <c r="D324" s="79" t="s">
        <v>222</v>
      </c>
      <c r="E324" s="79" t="s">
        <v>523</v>
      </c>
      <c r="F324" s="79">
        <v>626</v>
      </c>
      <c r="G324" s="79" t="s">
        <v>531</v>
      </c>
      <c r="H324" s="80">
        <v>0</v>
      </c>
      <c r="I324" s="80">
        <v>0</v>
      </c>
      <c r="J324" s="80">
        <f t="shared" si="102"/>
        <v>0</v>
      </c>
      <c r="K324" s="80">
        <v>0</v>
      </c>
      <c r="L324" s="80">
        <v>0</v>
      </c>
      <c r="M324" s="80">
        <v>0</v>
      </c>
      <c r="N324" s="80">
        <v>0</v>
      </c>
      <c r="O324" s="80">
        <f t="shared" si="103"/>
        <v>0</v>
      </c>
    </row>
    <row r="325" spans="1:15" x14ac:dyDescent="0.2">
      <c r="A325" s="79" t="s">
        <v>220</v>
      </c>
      <c r="B325" s="79" t="s">
        <v>221</v>
      </c>
      <c r="C325" s="79"/>
      <c r="D325" s="79" t="s">
        <v>222</v>
      </c>
      <c r="E325" s="79" t="s">
        <v>523</v>
      </c>
      <c r="F325" s="79">
        <v>627</v>
      </c>
      <c r="G325" s="79" t="s">
        <v>532</v>
      </c>
      <c r="H325" s="80">
        <v>0</v>
      </c>
      <c r="I325" s="80">
        <v>0</v>
      </c>
      <c r="J325" s="80">
        <f t="shared" si="102"/>
        <v>0</v>
      </c>
      <c r="K325" s="80">
        <v>0</v>
      </c>
      <c r="L325" s="80">
        <v>0</v>
      </c>
      <c r="M325" s="80">
        <v>0</v>
      </c>
      <c r="N325" s="80">
        <v>0</v>
      </c>
      <c r="O325" s="80">
        <f t="shared" si="103"/>
        <v>0</v>
      </c>
    </row>
    <row r="326" spans="1:15" x14ac:dyDescent="0.2">
      <c r="A326" s="79" t="s">
        <v>220</v>
      </c>
      <c r="B326" s="79" t="s">
        <v>221</v>
      </c>
      <c r="C326" s="79"/>
      <c r="D326" s="79" t="s">
        <v>222</v>
      </c>
      <c r="E326" s="79" t="s">
        <v>523</v>
      </c>
      <c r="F326" s="79">
        <v>629</v>
      </c>
      <c r="G326" s="79" t="s">
        <v>533</v>
      </c>
      <c r="H326" s="80">
        <v>0</v>
      </c>
      <c r="I326" s="80">
        <v>0</v>
      </c>
      <c r="J326" s="80">
        <f t="shared" si="102"/>
        <v>0</v>
      </c>
      <c r="K326" s="80">
        <v>0</v>
      </c>
      <c r="L326" s="80">
        <v>0</v>
      </c>
      <c r="M326" s="80">
        <v>0</v>
      </c>
      <c r="N326" s="80">
        <v>0</v>
      </c>
      <c r="O326" s="80">
        <f t="shared" si="103"/>
        <v>0</v>
      </c>
    </row>
    <row r="327" spans="1:15" x14ac:dyDescent="0.2">
      <c r="A327" s="79" t="s">
        <v>220</v>
      </c>
      <c r="B327" s="79" t="s">
        <v>221</v>
      </c>
      <c r="C327" s="79"/>
      <c r="D327" s="79" t="s">
        <v>222</v>
      </c>
      <c r="E327" s="79" t="s">
        <v>523</v>
      </c>
      <c r="F327" s="79">
        <v>6300</v>
      </c>
      <c r="G327" s="79" t="s">
        <v>535</v>
      </c>
      <c r="H327" s="80">
        <f t="shared" ref="H327:O327" si="104">SUM(H328:H329)</f>
        <v>0</v>
      </c>
      <c r="I327" s="80">
        <f t="shared" si="104"/>
        <v>0</v>
      </c>
      <c r="J327" s="80">
        <f t="shared" si="104"/>
        <v>0</v>
      </c>
      <c r="K327" s="80">
        <f t="shared" si="104"/>
        <v>0</v>
      </c>
      <c r="L327" s="80">
        <f>SUM(L328:L329)</f>
        <v>0</v>
      </c>
      <c r="M327" s="80">
        <f>SUM(M328:M329)</f>
        <v>0</v>
      </c>
      <c r="N327" s="80">
        <f>SUM(N328:N329)</f>
        <v>0</v>
      </c>
      <c r="O327" s="80">
        <f t="shared" si="104"/>
        <v>0</v>
      </c>
    </row>
    <row r="328" spans="1:15" x14ac:dyDescent="0.2">
      <c r="A328" s="79" t="s">
        <v>220</v>
      </c>
      <c r="B328" s="79" t="s">
        <v>221</v>
      </c>
      <c r="C328" s="79"/>
      <c r="D328" s="79" t="s">
        <v>222</v>
      </c>
      <c r="E328" s="79" t="s">
        <v>523</v>
      </c>
      <c r="F328" s="79">
        <v>631</v>
      </c>
      <c r="G328" s="79" t="s">
        <v>536</v>
      </c>
      <c r="H328" s="80">
        <v>0</v>
      </c>
      <c r="I328" s="80">
        <v>0</v>
      </c>
      <c r="J328" s="80">
        <f>+H328+I328</f>
        <v>0</v>
      </c>
      <c r="K328" s="80">
        <v>0</v>
      </c>
      <c r="L328" s="80">
        <v>0</v>
      </c>
      <c r="M328" s="80">
        <v>0</v>
      </c>
      <c r="N328" s="80">
        <v>0</v>
      </c>
      <c r="O328" s="80">
        <f>+J328-L328</f>
        <v>0</v>
      </c>
    </row>
    <row r="329" spans="1:15" x14ac:dyDescent="0.2">
      <c r="A329" s="79" t="s">
        <v>220</v>
      </c>
      <c r="B329" s="79" t="s">
        <v>221</v>
      </c>
      <c r="C329" s="79"/>
      <c r="D329" s="79" t="s">
        <v>222</v>
      </c>
      <c r="E329" s="79" t="s">
        <v>523</v>
      </c>
      <c r="F329" s="79">
        <v>632</v>
      </c>
      <c r="G329" s="79" t="s">
        <v>537</v>
      </c>
      <c r="H329" s="80">
        <v>0</v>
      </c>
      <c r="I329" s="80">
        <v>0</v>
      </c>
      <c r="J329" s="80">
        <f>+H329+I329</f>
        <v>0</v>
      </c>
      <c r="K329" s="80">
        <v>0</v>
      </c>
      <c r="L329" s="80">
        <v>0</v>
      </c>
      <c r="M329" s="80">
        <v>0</v>
      </c>
      <c r="N329" s="80">
        <v>0</v>
      </c>
      <c r="O329" s="80">
        <f>+J329-L329</f>
        <v>0</v>
      </c>
    </row>
    <row r="330" spans="1:15" x14ac:dyDescent="0.2">
      <c r="A330" s="79" t="s">
        <v>220</v>
      </c>
      <c r="B330" s="79" t="s">
        <v>221</v>
      </c>
      <c r="C330" s="79"/>
      <c r="D330" s="79" t="s">
        <v>222</v>
      </c>
      <c r="E330" s="79"/>
      <c r="F330" s="79">
        <v>7000</v>
      </c>
      <c r="G330" s="79" t="s">
        <v>144</v>
      </c>
      <c r="H330" s="80">
        <f t="shared" ref="H330:O330" si="105">+H331+H334+H344++H351+H361+H371+H374</f>
        <v>0</v>
      </c>
      <c r="I330" s="80">
        <f t="shared" si="105"/>
        <v>0</v>
      </c>
      <c r="J330" s="80">
        <f t="shared" si="105"/>
        <v>0</v>
      </c>
      <c r="K330" s="80">
        <f t="shared" si="105"/>
        <v>0</v>
      </c>
      <c r="L330" s="80">
        <f>+L331+L334+L344++L351+L361+L371+L374</f>
        <v>0</v>
      </c>
      <c r="M330" s="80">
        <f>+M331+M334+M344++M351+M361+M371+M374</f>
        <v>0</v>
      </c>
      <c r="N330" s="80">
        <f>+N331+N334+N344++N351+N361+N371+N374</f>
        <v>0</v>
      </c>
      <c r="O330" s="80">
        <f t="shared" si="105"/>
        <v>0</v>
      </c>
    </row>
    <row r="331" spans="1:15" x14ac:dyDescent="0.2">
      <c r="A331" s="79" t="s">
        <v>220</v>
      </c>
      <c r="B331" s="79" t="s">
        <v>221</v>
      </c>
      <c r="C331" s="79"/>
      <c r="D331" s="79" t="s">
        <v>222</v>
      </c>
      <c r="E331" s="79"/>
      <c r="F331" s="79">
        <v>7100</v>
      </c>
      <c r="G331" s="79" t="s">
        <v>538</v>
      </c>
      <c r="H331" s="80">
        <f t="shared" ref="H331:O331" si="106">SUM(H332:H333)</f>
        <v>0</v>
      </c>
      <c r="I331" s="80">
        <f t="shared" si="106"/>
        <v>0</v>
      </c>
      <c r="J331" s="80">
        <f t="shared" si="106"/>
        <v>0</v>
      </c>
      <c r="K331" s="80">
        <f t="shared" si="106"/>
        <v>0</v>
      </c>
      <c r="L331" s="80">
        <f>SUM(L332:L333)</f>
        <v>0</v>
      </c>
      <c r="M331" s="80">
        <f>SUM(M332:M333)</f>
        <v>0</v>
      </c>
      <c r="N331" s="80">
        <f>SUM(N332:N333)</f>
        <v>0</v>
      </c>
      <c r="O331" s="80">
        <f t="shared" si="106"/>
        <v>0</v>
      </c>
    </row>
    <row r="332" spans="1:15" x14ac:dyDescent="0.2">
      <c r="A332" s="79" t="s">
        <v>220</v>
      </c>
      <c r="B332" s="79" t="s">
        <v>221</v>
      </c>
      <c r="C332" s="79"/>
      <c r="D332" s="79" t="s">
        <v>222</v>
      </c>
      <c r="E332" s="79"/>
      <c r="F332" s="79">
        <v>711</v>
      </c>
      <c r="G332" s="79" t="s">
        <v>539</v>
      </c>
      <c r="H332" s="80">
        <v>0</v>
      </c>
      <c r="I332" s="80">
        <v>0</v>
      </c>
      <c r="J332" s="80">
        <f>+H332+I332</f>
        <v>0</v>
      </c>
      <c r="K332" s="80">
        <v>0</v>
      </c>
      <c r="L332" s="80">
        <v>0</v>
      </c>
      <c r="M332" s="80">
        <v>0</v>
      </c>
      <c r="N332" s="80">
        <v>0</v>
      </c>
      <c r="O332" s="80">
        <f>+J332-L332</f>
        <v>0</v>
      </c>
    </row>
    <row r="333" spans="1:15" x14ac:dyDescent="0.2">
      <c r="A333" s="79" t="s">
        <v>220</v>
      </c>
      <c r="B333" s="79" t="s">
        <v>221</v>
      </c>
      <c r="C333" s="79"/>
      <c r="D333" s="79" t="s">
        <v>222</v>
      </c>
      <c r="E333" s="79"/>
      <c r="F333" s="79">
        <v>712</v>
      </c>
      <c r="G333" s="79" t="s">
        <v>540</v>
      </c>
      <c r="H333" s="80">
        <v>0</v>
      </c>
      <c r="I333" s="80">
        <v>0</v>
      </c>
      <c r="J333" s="80">
        <f>+H333+I333</f>
        <v>0</v>
      </c>
      <c r="K333" s="80">
        <v>0</v>
      </c>
      <c r="L333" s="80">
        <v>0</v>
      </c>
      <c r="M333" s="80">
        <v>0</v>
      </c>
      <c r="N333" s="80">
        <v>0</v>
      </c>
      <c r="O333" s="80">
        <f>+J333-L333</f>
        <v>0</v>
      </c>
    </row>
    <row r="334" spans="1:15" x14ac:dyDescent="0.2">
      <c r="A334" s="79" t="s">
        <v>220</v>
      </c>
      <c r="B334" s="79" t="s">
        <v>221</v>
      </c>
      <c r="C334" s="79"/>
      <c r="D334" s="79" t="s">
        <v>222</v>
      </c>
      <c r="E334" s="79"/>
      <c r="F334" s="79">
        <v>7200</v>
      </c>
      <c r="G334" s="79" t="s">
        <v>541</v>
      </c>
      <c r="H334" s="80">
        <f t="shared" ref="H334:O334" si="107">SUM(H335:H343)</f>
        <v>0</v>
      </c>
      <c r="I334" s="80">
        <f t="shared" si="107"/>
        <v>0</v>
      </c>
      <c r="J334" s="80">
        <f t="shared" si="107"/>
        <v>0</v>
      </c>
      <c r="K334" s="80">
        <f t="shared" si="107"/>
        <v>0</v>
      </c>
      <c r="L334" s="80">
        <f>SUM(L335:L343)</f>
        <v>0</v>
      </c>
      <c r="M334" s="80">
        <f>SUM(M335:M343)</f>
        <v>0</v>
      </c>
      <c r="N334" s="80">
        <f>SUM(N335:N343)</f>
        <v>0</v>
      </c>
      <c r="O334" s="80">
        <f t="shared" si="107"/>
        <v>0</v>
      </c>
    </row>
    <row r="335" spans="1:15" x14ac:dyDescent="0.2">
      <c r="A335" s="79" t="s">
        <v>220</v>
      </c>
      <c r="B335" s="79" t="s">
        <v>221</v>
      </c>
      <c r="C335" s="79"/>
      <c r="D335" s="79" t="s">
        <v>222</v>
      </c>
      <c r="E335" s="79"/>
      <c r="F335" s="79">
        <v>721</v>
      </c>
      <c r="G335" s="79" t="s">
        <v>542</v>
      </c>
      <c r="H335" s="80">
        <v>0</v>
      </c>
      <c r="I335" s="80">
        <v>0</v>
      </c>
      <c r="J335" s="80">
        <f t="shared" ref="J335:J343" si="108">+H335+I335</f>
        <v>0</v>
      </c>
      <c r="K335" s="80">
        <v>0</v>
      </c>
      <c r="L335" s="80">
        <v>0</v>
      </c>
      <c r="M335" s="80">
        <v>0</v>
      </c>
      <c r="N335" s="80">
        <v>0</v>
      </c>
      <c r="O335" s="80">
        <f t="shared" ref="O335:O343" si="109">+J335-L335</f>
        <v>0</v>
      </c>
    </row>
    <row r="336" spans="1:15" x14ac:dyDescent="0.2">
      <c r="A336" s="79" t="s">
        <v>220</v>
      </c>
      <c r="B336" s="79" t="s">
        <v>221</v>
      </c>
      <c r="C336" s="79"/>
      <c r="D336" s="79" t="s">
        <v>222</v>
      </c>
      <c r="E336" s="79"/>
      <c r="F336" s="79">
        <v>722</v>
      </c>
      <c r="G336" s="79" t="s">
        <v>543</v>
      </c>
      <c r="H336" s="80">
        <v>0</v>
      </c>
      <c r="I336" s="80">
        <v>0</v>
      </c>
      <c r="J336" s="80">
        <f t="shared" si="108"/>
        <v>0</v>
      </c>
      <c r="K336" s="80">
        <v>0</v>
      </c>
      <c r="L336" s="80">
        <v>0</v>
      </c>
      <c r="M336" s="80">
        <v>0</v>
      </c>
      <c r="N336" s="80">
        <v>0</v>
      </c>
      <c r="O336" s="80">
        <f t="shared" si="109"/>
        <v>0</v>
      </c>
    </row>
    <row r="337" spans="1:15" x14ac:dyDescent="0.2">
      <c r="A337" s="79" t="s">
        <v>220</v>
      </c>
      <c r="B337" s="79" t="s">
        <v>221</v>
      </c>
      <c r="C337" s="79"/>
      <c r="D337" s="79" t="s">
        <v>222</v>
      </c>
      <c r="E337" s="79"/>
      <c r="F337" s="79">
        <v>723</v>
      </c>
      <c r="G337" s="79" t="s">
        <v>544</v>
      </c>
      <c r="H337" s="80">
        <v>0</v>
      </c>
      <c r="I337" s="80">
        <v>0</v>
      </c>
      <c r="J337" s="80">
        <f t="shared" si="108"/>
        <v>0</v>
      </c>
      <c r="K337" s="80">
        <v>0</v>
      </c>
      <c r="L337" s="80">
        <v>0</v>
      </c>
      <c r="M337" s="80">
        <v>0</v>
      </c>
      <c r="N337" s="80">
        <v>0</v>
      </c>
      <c r="O337" s="80">
        <f t="shared" si="109"/>
        <v>0</v>
      </c>
    </row>
    <row r="338" spans="1:15" x14ac:dyDescent="0.2">
      <c r="A338" s="79" t="s">
        <v>220</v>
      </c>
      <c r="B338" s="79" t="s">
        <v>221</v>
      </c>
      <c r="C338" s="79"/>
      <c r="D338" s="79" t="s">
        <v>222</v>
      </c>
      <c r="E338" s="79"/>
      <c r="F338" s="79">
        <v>724</v>
      </c>
      <c r="G338" s="79" t="s">
        <v>545</v>
      </c>
      <c r="H338" s="80">
        <v>0</v>
      </c>
      <c r="I338" s="80">
        <v>0</v>
      </c>
      <c r="J338" s="80">
        <f t="shared" si="108"/>
        <v>0</v>
      </c>
      <c r="K338" s="80">
        <v>0</v>
      </c>
      <c r="L338" s="80">
        <v>0</v>
      </c>
      <c r="M338" s="80">
        <v>0</v>
      </c>
      <c r="N338" s="80">
        <v>0</v>
      </c>
      <c r="O338" s="80">
        <f t="shared" si="109"/>
        <v>0</v>
      </c>
    </row>
    <row r="339" spans="1:15" x14ac:dyDescent="0.2">
      <c r="A339" s="79" t="s">
        <v>220</v>
      </c>
      <c r="B339" s="79" t="s">
        <v>221</v>
      </c>
      <c r="C339" s="79"/>
      <c r="D339" s="79" t="s">
        <v>222</v>
      </c>
      <c r="E339" s="79"/>
      <c r="F339" s="79">
        <v>725</v>
      </c>
      <c r="G339" s="79" t="s">
        <v>546</v>
      </c>
      <c r="H339" s="80">
        <v>0</v>
      </c>
      <c r="I339" s="80">
        <v>0</v>
      </c>
      <c r="J339" s="80">
        <f t="shared" si="108"/>
        <v>0</v>
      </c>
      <c r="K339" s="80">
        <v>0</v>
      </c>
      <c r="L339" s="80">
        <v>0</v>
      </c>
      <c r="M339" s="80">
        <v>0</v>
      </c>
      <c r="N339" s="80">
        <v>0</v>
      </c>
      <c r="O339" s="80">
        <f t="shared" si="109"/>
        <v>0</v>
      </c>
    </row>
    <row r="340" spans="1:15" x14ac:dyDescent="0.2">
      <c r="A340" s="79" t="s">
        <v>220</v>
      </c>
      <c r="B340" s="79" t="s">
        <v>221</v>
      </c>
      <c r="C340" s="79"/>
      <c r="D340" s="79" t="s">
        <v>222</v>
      </c>
      <c r="E340" s="79"/>
      <c r="F340" s="79">
        <v>726</v>
      </c>
      <c r="G340" s="79" t="s">
        <v>547</v>
      </c>
      <c r="H340" s="80">
        <v>0</v>
      </c>
      <c r="I340" s="80">
        <v>0</v>
      </c>
      <c r="J340" s="80">
        <f t="shared" si="108"/>
        <v>0</v>
      </c>
      <c r="K340" s="80">
        <v>0</v>
      </c>
      <c r="L340" s="80">
        <v>0</v>
      </c>
      <c r="M340" s="80">
        <v>0</v>
      </c>
      <c r="N340" s="80">
        <v>0</v>
      </c>
      <c r="O340" s="80">
        <f t="shared" si="109"/>
        <v>0</v>
      </c>
    </row>
    <row r="341" spans="1:15" x14ac:dyDescent="0.2">
      <c r="A341" s="79" t="s">
        <v>220</v>
      </c>
      <c r="B341" s="79" t="s">
        <v>221</v>
      </c>
      <c r="C341" s="79"/>
      <c r="D341" s="79" t="s">
        <v>222</v>
      </c>
      <c r="E341" s="79"/>
      <c r="F341" s="79">
        <v>727</v>
      </c>
      <c r="G341" s="79" t="s">
        <v>548</v>
      </c>
      <c r="H341" s="80">
        <v>0</v>
      </c>
      <c r="I341" s="80">
        <v>0</v>
      </c>
      <c r="J341" s="80">
        <f t="shared" si="108"/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f t="shared" si="109"/>
        <v>0</v>
      </c>
    </row>
    <row r="342" spans="1:15" x14ac:dyDescent="0.2">
      <c r="A342" s="79" t="s">
        <v>220</v>
      </c>
      <c r="B342" s="79" t="s">
        <v>221</v>
      </c>
      <c r="C342" s="79"/>
      <c r="D342" s="79" t="s">
        <v>222</v>
      </c>
      <c r="E342" s="79"/>
      <c r="F342" s="79">
        <v>728</v>
      </c>
      <c r="G342" s="79" t="s">
        <v>549</v>
      </c>
      <c r="H342" s="80">
        <v>0</v>
      </c>
      <c r="I342" s="80">
        <v>0</v>
      </c>
      <c r="J342" s="80">
        <f t="shared" si="108"/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f t="shared" si="109"/>
        <v>0</v>
      </c>
    </row>
    <row r="343" spans="1:15" x14ac:dyDescent="0.2">
      <c r="A343" s="79" t="s">
        <v>220</v>
      </c>
      <c r="B343" s="79" t="s">
        <v>221</v>
      </c>
      <c r="C343" s="79"/>
      <c r="D343" s="79" t="s">
        <v>222</v>
      </c>
      <c r="E343" s="79"/>
      <c r="F343" s="79">
        <v>729</v>
      </c>
      <c r="G343" s="79" t="s">
        <v>550</v>
      </c>
      <c r="H343" s="80">
        <v>0</v>
      </c>
      <c r="I343" s="80">
        <v>0</v>
      </c>
      <c r="J343" s="80">
        <f t="shared" si="108"/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f t="shared" si="109"/>
        <v>0</v>
      </c>
    </row>
    <row r="344" spans="1:15" x14ac:dyDescent="0.2">
      <c r="A344" s="79" t="s">
        <v>220</v>
      </c>
      <c r="B344" s="79" t="s">
        <v>221</v>
      </c>
      <c r="C344" s="79"/>
      <c r="D344" s="79" t="s">
        <v>222</v>
      </c>
      <c r="E344" s="79"/>
      <c r="F344" s="79">
        <v>7300</v>
      </c>
      <c r="G344" s="79" t="s">
        <v>551</v>
      </c>
      <c r="H344" s="80">
        <f t="shared" ref="H344:O344" si="110">SUM(H345:H350)</f>
        <v>0</v>
      </c>
      <c r="I344" s="80">
        <f t="shared" si="110"/>
        <v>0</v>
      </c>
      <c r="J344" s="80">
        <f t="shared" si="110"/>
        <v>0</v>
      </c>
      <c r="K344" s="80">
        <f t="shared" si="110"/>
        <v>0</v>
      </c>
      <c r="L344" s="80">
        <f>SUM(L345:L350)</f>
        <v>0</v>
      </c>
      <c r="M344" s="80">
        <f>SUM(M345:M350)</f>
        <v>0</v>
      </c>
      <c r="N344" s="80">
        <f>SUM(N345:N350)</f>
        <v>0</v>
      </c>
      <c r="O344" s="80">
        <f t="shared" si="110"/>
        <v>0</v>
      </c>
    </row>
    <row r="345" spans="1:15" x14ac:dyDescent="0.2">
      <c r="A345" s="79" t="s">
        <v>220</v>
      </c>
      <c r="B345" s="79" t="s">
        <v>221</v>
      </c>
      <c r="C345" s="79"/>
      <c r="D345" s="79" t="s">
        <v>222</v>
      </c>
      <c r="E345" s="79"/>
      <c r="F345" s="79">
        <v>731</v>
      </c>
      <c r="G345" s="79" t="s">
        <v>552</v>
      </c>
      <c r="H345" s="80">
        <v>0</v>
      </c>
      <c r="I345" s="80">
        <v>0</v>
      </c>
      <c r="J345" s="80">
        <f t="shared" ref="J345:J350" si="111">+H345+I345</f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f t="shared" ref="O345:O350" si="112">+J345-L345</f>
        <v>0</v>
      </c>
    </row>
    <row r="346" spans="1:15" x14ac:dyDescent="0.2">
      <c r="A346" s="79" t="s">
        <v>220</v>
      </c>
      <c r="B346" s="79" t="s">
        <v>221</v>
      </c>
      <c r="C346" s="79"/>
      <c r="D346" s="79" t="s">
        <v>222</v>
      </c>
      <c r="E346" s="79"/>
      <c r="F346" s="79">
        <v>732</v>
      </c>
      <c r="G346" s="79" t="s">
        <v>553</v>
      </c>
      <c r="H346" s="80">
        <v>0</v>
      </c>
      <c r="I346" s="80">
        <v>0</v>
      </c>
      <c r="J346" s="80">
        <f t="shared" si="111"/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f t="shared" si="112"/>
        <v>0</v>
      </c>
    </row>
    <row r="347" spans="1:15" x14ac:dyDescent="0.2">
      <c r="A347" s="79" t="s">
        <v>220</v>
      </c>
      <c r="B347" s="79" t="s">
        <v>221</v>
      </c>
      <c r="C347" s="79"/>
      <c r="D347" s="79" t="s">
        <v>222</v>
      </c>
      <c r="E347" s="79"/>
      <c r="F347" s="79">
        <v>733</v>
      </c>
      <c r="G347" s="79" t="s">
        <v>554</v>
      </c>
      <c r="H347" s="80">
        <v>0</v>
      </c>
      <c r="I347" s="80">
        <v>0</v>
      </c>
      <c r="J347" s="80">
        <f t="shared" si="111"/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f t="shared" si="112"/>
        <v>0</v>
      </c>
    </row>
    <row r="348" spans="1:15" x14ac:dyDescent="0.2">
      <c r="A348" s="79" t="s">
        <v>220</v>
      </c>
      <c r="B348" s="79" t="s">
        <v>221</v>
      </c>
      <c r="C348" s="79"/>
      <c r="D348" s="79" t="s">
        <v>222</v>
      </c>
      <c r="E348" s="79"/>
      <c r="F348" s="79">
        <v>734</v>
      </c>
      <c r="G348" s="79" t="s">
        <v>555</v>
      </c>
      <c r="H348" s="80">
        <v>0</v>
      </c>
      <c r="I348" s="80">
        <v>0</v>
      </c>
      <c r="J348" s="80">
        <f t="shared" si="111"/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f t="shared" si="112"/>
        <v>0</v>
      </c>
    </row>
    <row r="349" spans="1:15" x14ac:dyDescent="0.2">
      <c r="A349" s="79" t="s">
        <v>220</v>
      </c>
      <c r="B349" s="79" t="s">
        <v>221</v>
      </c>
      <c r="C349" s="79"/>
      <c r="D349" s="79" t="s">
        <v>222</v>
      </c>
      <c r="E349" s="79"/>
      <c r="F349" s="79">
        <v>735</v>
      </c>
      <c r="G349" s="79" t="s">
        <v>556</v>
      </c>
      <c r="H349" s="80">
        <v>0</v>
      </c>
      <c r="I349" s="80">
        <v>0</v>
      </c>
      <c r="J349" s="80">
        <f t="shared" si="111"/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f t="shared" si="112"/>
        <v>0</v>
      </c>
    </row>
    <row r="350" spans="1:15" x14ac:dyDescent="0.2">
      <c r="A350" s="79" t="s">
        <v>220</v>
      </c>
      <c r="B350" s="79" t="s">
        <v>221</v>
      </c>
      <c r="C350" s="79"/>
      <c r="D350" s="79" t="s">
        <v>222</v>
      </c>
      <c r="E350" s="79"/>
      <c r="F350" s="79">
        <v>739</v>
      </c>
      <c r="G350" s="79" t="s">
        <v>557</v>
      </c>
      <c r="H350" s="80">
        <v>0</v>
      </c>
      <c r="I350" s="80">
        <v>0</v>
      </c>
      <c r="J350" s="80">
        <f t="shared" si="111"/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f t="shared" si="112"/>
        <v>0</v>
      </c>
    </row>
    <row r="351" spans="1:15" x14ac:dyDescent="0.2">
      <c r="A351" s="79" t="s">
        <v>220</v>
      </c>
      <c r="B351" s="79" t="s">
        <v>221</v>
      </c>
      <c r="C351" s="79"/>
      <c r="D351" s="79" t="s">
        <v>222</v>
      </c>
      <c r="E351" s="79"/>
      <c r="F351" s="79">
        <v>7400</v>
      </c>
      <c r="G351" s="79" t="s">
        <v>558</v>
      </c>
      <c r="H351" s="80">
        <f t="shared" ref="H351:O351" si="113">SUM(H352:H360)</f>
        <v>0</v>
      </c>
      <c r="I351" s="80">
        <f t="shared" si="113"/>
        <v>0</v>
      </c>
      <c r="J351" s="80">
        <f t="shared" si="113"/>
        <v>0</v>
      </c>
      <c r="K351" s="80">
        <f t="shared" si="113"/>
        <v>0</v>
      </c>
      <c r="L351" s="80">
        <f>SUM(L352:L360)</f>
        <v>0</v>
      </c>
      <c r="M351" s="80">
        <f>SUM(M352:M360)</f>
        <v>0</v>
      </c>
      <c r="N351" s="80">
        <f>SUM(N352:N360)</f>
        <v>0</v>
      </c>
      <c r="O351" s="80">
        <f t="shared" si="113"/>
        <v>0</v>
      </c>
    </row>
    <row r="352" spans="1:15" x14ac:dyDescent="0.2">
      <c r="A352" s="79" t="s">
        <v>220</v>
      </c>
      <c r="B352" s="79" t="s">
        <v>221</v>
      </c>
      <c r="C352" s="79"/>
      <c r="D352" s="79" t="s">
        <v>222</v>
      </c>
      <c r="E352" s="79"/>
      <c r="F352" s="79">
        <v>741</v>
      </c>
      <c r="G352" s="79" t="s">
        <v>559</v>
      </c>
      <c r="H352" s="80">
        <v>0</v>
      </c>
      <c r="I352" s="80">
        <v>0</v>
      </c>
      <c r="J352" s="80">
        <f t="shared" ref="J352:J360" si="114">+H352+I352</f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f t="shared" ref="O352:O360" si="115">+J352-L352</f>
        <v>0</v>
      </c>
    </row>
    <row r="353" spans="1:15" x14ac:dyDescent="0.2">
      <c r="A353" s="79" t="s">
        <v>220</v>
      </c>
      <c r="B353" s="79" t="s">
        <v>221</v>
      </c>
      <c r="C353" s="79"/>
      <c r="D353" s="79" t="s">
        <v>222</v>
      </c>
      <c r="E353" s="79"/>
      <c r="F353" s="79">
        <v>742</v>
      </c>
      <c r="G353" s="79" t="s">
        <v>560</v>
      </c>
      <c r="H353" s="80">
        <v>0</v>
      </c>
      <c r="I353" s="80">
        <v>0</v>
      </c>
      <c r="J353" s="80">
        <f t="shared" si="114"/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f t="shared" si="115"/>
        <v>0</v>
      </c>
    </row>
    <row r="354" spans="1:15" x14ac:dyDescent="0.2">
      <c r="A354" s="79" t="s">
        <v>220</v>
      </c>
      <c r="B354" s="79" t="s">
        <v>221</v>
      </c>
      <c r="C354" s="79"/>
      <c r="D354" s="79" t="s">
        <v>222</v>
      </c>
      <c r="E354" s="79"/>
      <c r="F354" s="79">
        <v>743</v>
      </c>
      <c r="G354" s="79" t="s">
        <v>561</v>
      </c>
      <c r="H354" s="80">
        <v>0</v>
      </c>
      <c r="I354" s="80">
        <v>0</v>
      </c>
      <c r="J354" s="80">
        <f t="shared" si="114"/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f t="shared" si="115"/>
        <v>0</v>
      </c>
    </row>
    <row r="355" spans="1:15" x14ac:dyDescent="0.2">
      <c r="A355" s="79" t="s">
        <v>220</v>
      </c>
      <c r="B355" s="79" t="s">
        <v>221</v>
      </c>
      <c r="C355" s="79"/>
      <c r="D355" s="79" t="s">
        <v>222</v>
      </c>
      <c r="E355" s="79"/>
      <c r="F355" s="79">
        <v>744</v>
      </c>
      <c r="G355" s="79" t="s">
        <v>562</v>
      </c>
      <c r="H355" s="80">
        <v>0</v>
      </c>
      <c r="I355" s="80">
        <v>0</v>
      </c>
      <c r="J355" s="80">
        <f t="shared" si="114"/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f t="shared" si="115"/>
        <v>0</v>
      </c>
    </row>
    <row r="356" spans="1:15" x14ac:dyDescent="0.2">
      <c r="A356" s="79" t="s">
        <v>220</v>
      </c>
      <c r="B356" s="79" t="s">
        <v>221</v>
      </c>
      <c r="C356" s="79"/>
      <c r="D356" s="79" t="s">
        <v>222</v>
      </c>
      <c r="E356" s="79"/>
      <c r="F356" s="79">
        <v>745</v>
      </c>
      <c r="G356" s="79" t="s">
        <v>563</v>
      </c>
      <c r="H356" s="80">
        <v>0</v>
      </c>
      <c r="I356" s="80">
        <v>0</v>
      </c>
      <c r="J356" s="80">
        <f t="shared" si="114"/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f t="shared" si="115"/>
        <v>0</v>
      </c>
    </row>
    <row r="357" spans="1:15" x14ac:dyDescent="0.2">
      <c r="A357" s="79" t="s">
        <v>220</v>
      </c>
      <c r="B357" s="79" t="s">
        <v>221</v>
      </c>
      <c r="C357" s="79"/>
      <c r="D357" s="79" t="s">
        <v>222</v>
      </c>
      <c r="E357" s="79"/>
      <c r="F357" s="79">
        <v>746</v>
      </c>
      <c r="G357" s="79" t="s">
        <v>564</v>
      </c>
      <c r="H357" s="80">
        <v>0</v>
      </c>
      <c r="I357" s="80">
        <v>0</v>
      </c>
      <c r="J357" s="80">
        <f t="shared" si="114"/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f t="shared" si="115"/>
        <v>0</v>
      </c>
    </row>
    <row r="358" spans="1:15" x14ac:dyDescent="0.2">
      <c r="A358" s="79" t="s">
        <v>220</v>
      </c>
      <c r="B358" s="79" t="s">
        <v>221</v>
      </c>
      <c r="C358" s="79"/>
      <c r="D358" s="79" t="s">
        <v>222</v>
      </c>
      <c r="E358" s="79"/>
      <c r="F358" s="79">
        <v>747</v>
      </c>
      <c r="G358" s="79" t="s">
        <v>565</v>
      </c>
      <c r="H358" s="80">
        <v>0</v>
      </c>
      <c r="I358" s="80">
        <v>0</v>
      </c>
      <c r="J358" s="80">
        <f t="shared" si="114"/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f t="shared" si="115"/>
        <v>0</v>
      </c>
    </row>
    <row r="359" spans="1:15" x14ac:dyDescent="0.2">
      <c r="A359" s="79" t="s">
        <v>220</v>
      </c>
      <c r="B359" s="79" t="s">
        <v>221</v>
      </c>
      <c r="C359" s="79"/>
      <c r="D359" s="79" t="s">
        <v>222</v>
      </c>
      <c r="E359" s="79"/>
      <c r="F359" s="79">
        <v>748</v>
      </c>
      <c r="G359" s="79" t="s">
        <v>566</v>
      </c>
      <c r="H359" s="80">
        <v>0</v>
      </c>
      <c r="I359" s="80">
        <v>0</v>
      </c>
      <c r="J359" s="80">
        <f t="shared" si="114"/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f t="shared" si="115"/>
        <v>0</v>
      </c>
    </row>
    <row r="360" spans="1:15" x14ac:dyDescent="0.2">
      <c r="A360" s="79" t="s">
        <v>220</v>
      </c>
      <c r="B360" s="79" t="s">
        <v>221</v>
      </c>
      <c r="C360" s="79"/>
      <c r="D360" s="79" t="s">
        <v>222</v>
      </c>
      <c r="E360" s="79"/>
      <c r="F360" s="79">
        <v>749</v>
      </c>
      <c r="G360" s="79" t="s">
        <v>567</v>
      </c>
      <c r="H360" s="80">
        <v>0</v>
      </c>
      <c r="I360" s="80">
        <v>0</v>
      </c>
      <c r="J360" s="80">
        <f t="shared" si="114"/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f t="shared" si="115"/>
        <v>0</v>
      </c>
    </row>
    <row r="361" spans="1:15" x14ac:dyDescent="0.2">
      <c r="A361" s="79" t="s">
        <v>220</v>
      </c>
      <c r="B361" s="79" t="s">
        <v>221</v>
      </c>
      <c r="C361" s="79"/>
      <c r="D361" s="79" t="s">
        <v>222</v>
      </c>
      <c r="E361" s="79"/>
      <c r="F361" s="79">
        <v>7500</v>
      </c>
      <c r="G361" s="79" t="s">
        <v>568</v>
      </c>
      <c r="H361" s="80">
        <f t="shared" ref="H361:O361" si="116">SUM(H362:H370)</f>
        <v>0</v>
      </c>
      <c r="I361" s="80">
        <f t="shared" si="116"/>
        <v>0</v>
      </c>
      <c r="J361" s="80">
        <f t="shared" si="116"/>
        <v>0</v>
      </c>
      <c r="K361" s="80">
        <f t="shared" si="116"/>
        <v>0</v>
      </c>
      <c r="L361" s="80">
        <f>SUM(L362:L370)</f>
        <v>0</v>
      </c>
      <c r="M361" s="80">
        <f>SUM(M362:M370)</f>
        <v>0</v>
      </c>
      <c r="N361" s="80">
        <f>SUM(N362:N370)</f>
        <v>0</v>
      </c>
      <c r="O361" s="80">
        <f t="shared" si="116"/>
        <v>0</v>
      </c>
    </row>
    <row r="362" spans="1:15" x14ac:dyDescent="0.2">
      <c r="A362" s="79" t="s">
        <v>220</v>
      </c>
      <c r="B362" s="79" t="s">
        <v>221</v>
      </c>
      <c r="C362" s="79"/>
      <c r="D362" s="79" t="s">
        <v>222</v>
      </c>
      <c r="E362" s="79"/>
      <c r="F362" s="79">
        <v>751</v>
      </c>
      <c r="G362" s="79" t="s">
        <v>569</v>
      </c>
      <c r="H362" s="80">
        <v>0</v>
      </c>
      <c r="I362" s="80">
        <v>0</v>
      </c>
      <c r="J362" s="80">
        <f t="shared" ref="J362:J370" si="117">+H362+I362</f>
        <v>0</v>
      </c>
      <c r="K362" s="80">
        <v>0</v>
      </c>
      <c r="L362" s="80">
        <v>0</v>
      </c>
      <c r="M362" s="80">
        <v>0</v>
      </c>
      <c r="N362" s="80">
        <v>0</v>
      </c>
      <c r="O362" s="80">
        <f t="shared" ref="O362:O370" si="118">+J362-L362</f>
        <v>0</v>
      </c>
    </row>
    <row r="363" spans="1:15" x14ac:dyDescent="0.2">
      <c r="A363" s="79" t="s">
        <v>220</v>
      </c>
      <c r="B363" s="79" t="s">
        <v>221</v>
      </c>
      <c r="C363" s="79"/>
      <c r="D363" s="79" t="s">
        <v>222</v>
      </c>
      <c r="E363" s="79"/>
      <c r="F363" s="79">
        <v>752</v>
      </c>
      <c r="G363" s="79" t="s">
        <v>570</v>
      </c>
      <c r="H363" s="80">
        <v>0</v>
      </c>
      <c r="I363" s="80">
        <v>0</v>
      </c>
      <c r="J363" s="80">
        <f t="shared" si="117"/>
        <v>0</v>
      </c>
      <c r="K363" s="80">
        <v>0</v>
      </c>
      <c r="L363" s="80">
        <v>0</v>
      </c>
      <c r="M363" s="80">
        <v>0</v>
      </c>
      <c r="N363" s="80">
        <v>0</v>
      </c>
      <c r="O363" s="80">
        <f t="shared" si="118"/>
        <v>0</v>
      </c>
    </row>
    <row r="364" spans="1:15" x14ac:dyDescent="0.2">
      <c r="A364" s="79" t="s">
        <v>220</v>
      </c>
      <c r="B364" s="79" t="s">
        <v>221</v>
      </c>
      <c r="C364" s="79"/>
      <c r="D364" s="79" t="s">
        <v>222</v>
      </c>
      <c r="E364" s="79"/>
      <c r="F364" s="79">
        <v>753</v>
      </c>
      <c r="G364" s="79" t="s">
        <v>571</v>
      </c>
      <c r="H364" s="80">
        <v>0</v>
      </c>
      <c r="I364" s="80">
        <v>0</v>
      </c>
      <c r="J364" s="80">
        <f t="shared" si="117"/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f t="shared" si="118"/>
        <v>0</v>
      </c>
    </row>
    <row r="365" spans="1:15" x14ac:dyDescent="0.2">
      <c r="A365" s="79" t="s">
        <v>220</v>
      </c>
      <c r="B365" s="79" t="s">
        <v>221</v>
      </c>
      <c r="C365" s="79"/>
      <c r="D365" s="79" t="s">
        <v>222</v>
      </c>
      <c r="E365" s="79"/>
      <c r="F365" s="79">
        <v>754</v>
      </c>
      <c r="G365" s="79" t="s">
        <v>572</v>
      </c>
      <c r="H365" s="80">
        <v>0</v>
      </c>
      <c r="I365" s="80">
        <v>0</v>
      </c>
      <c r="J365" s="80">
        <f t="shared" si="117"/>
        <v>0</v>
      </c>
      <c r="K365" s="80">
        <v>0</v>
      </c>
      <c r="L365" s="80">
        <v>0</v>
      </c>
      <c r="M365" s="80">
        <v>0</v>
      </c>
      <c r="N365" s="80">
        <v>0</v>
      </c>
      <c r="O365" s="80">
        <f t="shared" si="118"/>
        <v>0</v>
      </c>
    </row>
    <row r="366" spans="1:15" x14ac:dyDescent="0.2">
      <c r="A366" s="79" t="s">
        <v>220</v>
      </c>
      <c r="B366" s="79" t="s">
        <v>221</v>
      </c>
      <c r="C366" s="79"/>
      <c r="D366" s="79" t="s">
        <v>222</v>
      </c>
      <c r="E366" s="79"/>
      <c r="F366" s="79">
        <v>755</v>
      </c>
      <c r="G366" s="79" t="s">
        <v>573</v>
      </c>
      <c r="H366" s="80">
        <v>0</v>
      </c>
      <c r="I366" s="80">
        <v>0</v>
      </c>
      <c r="J366" s="80">
        <f t="shared" si="117"/>
        <v>0</v>
      </c>
      <c r="K366" s="80">
        <v>0</v>
      </c>
      <c r="L366" s="80">
        <v>0</v>
      </c>
      <c r="M366" s="80">
        <v>0</v>
      </c>
      <c r="N366" s="80">
        <v>0</v>
      </c>
      <c r="O366" s="80">
        <f t="shared" si="118"/>
        <v>0</v>
      </c>
    </row>
    <row r="367" spans="1:15" x14ac:dyDescent="0.2">
      <c r="A367" s="79" t="s">
        <v>220</v>
      </c>
      <c r="B367" s="79" t="s">
        <v>221</v>
      </c>
      <c r="C367" s="79"/>
      <c r="D367" s="79" t="s">
        <v>222</v>
      </c>
      <c r="E367" s="79"/>
      <c r="F367" s="79">
        <v>756</v>
      </c>
      <c r="G367" s="79" t="s">
        <v>574</v>
      </c>
      <c r="H367" s="80">
        <v>0</v>
      </c>
      <c r="I367" s="80">
        <v>0</v>
      </c>
      <c r="J367" s="80">
        <f t="shared" si="117"/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f t="shared" si="118"/>
        <v>0</v>
      </c>
    </row>
    <row r="368" spans="1:15" x14ac:dyDescent="0.2">
      <c r="A368" s="79" t="s">
        <v>220</v>
      </c>
      <c r="B368" s="79" t="s">
        <v>221</v>
      </c>
      <c r="C368" s="79"/>
      <c r="D368" s="79" t="s">
        <v>222</v>
      </c>
      <c r="E368" s="79"/>
      <c r="F368" s="79">
        <v>757</v>
      </c>
      <c r="G368" s="79" t="s">
        <v>575</v>
      </c>
      <c r="H368" s="80">
        <v>0</v>
      </c>
      <c r="I368" s="80">
        <v>0</v>
      </c>
      <c r="J368" s="80">
        <f t="shared" si="117"/>
        <v>0</v>
      </c>
      <c r="K368" s="80">
        <v>0</v>
      </c>
      <c r="L368" s="80">
        <v>0</v>
      </c>
      <c r="M368" s="80">
        <v>0</v>
      </c>
      <c r="N368" s="80">
        <v>0</v>
      </c>
      <c r="O368" s="80">
        <f t="shared" si="118"/>
        <v>0</v>
      </c>
    </row>
    <row r="369" spans="1:15" x14ac:dyDescent="0.2">
      <c r="A369" s="79" t="s">
        <v>220</v>
      </c>
      <c r="B369" s="79" t="s">
        <v>221</v>
      </c>
      <c r="C369" s="79"/>
      <c r="D369" s="79" t="s">
        <v>222</v>
      </c>
      <c r="E369" s="79"/>
      <c r="F369" s="79">
        <v>758</v>
      </c>
      <c r="G369" s="79" t="s">
        <v>576</v>
      </c>
      <c r="H369" s="80">
        <v>0</v>
      </c>
      <c r="I369" s="80">
        <v>0</v>
      </c>
      <c r="J369" s="80">
        <f t="shared" si="117"/>
        <v>0</v>
      </c>
      <c r="K369" s="80">
        <v>0</v>
      </c>
      <c r="L369" s="80">
        <v>0</v>
      </c>
      <c r="M369" s="80">
        <v>0</v>
      </c>
      <c r="N369" s="80">
        <v>0</v>
      </c>
      <c r="O369" s="80">
        <f t="shared" si="118"/>
        <v>0</v>
      </c>
    </row>
    <row r="370" spans="1:15" x14ac:dyDescent="0.2">
      <c r="A370" s="79" t="s">
        <v>220</v>
      </c>
      <c r="B370" s="79" t="s">
        <v>221</v>
      </c>
      <c r="C370" s="79"/>
      <c r="D370" s="79" t="s">
        <v>222</v>
      </c>
      <c r="E370" s="79"/>
      <c r="F370" s="79">
        <v>759</v>
      </c>
      <c r="G370" s="79" t="s">
        <v>577</v>
      </c>
      <c r="H370" s="80">
        <v>0</v>
      </c>
      <c r="I370" s="80">
        <v>0</v>
      </c>
      <c r="J370" s="80">
        <f t="shared" si="117"/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f t="shared" si="118"/>
        <v>0</v>
      </c>
    </row>
    <row r="371" spans="1:15" x14ac:dyDescent="0.2">
      <c r="A371" s="79" t="s">
        <v>220</v>
      </c>
      <c r="B371" s="79" t="s">
        <v>221</v>
      </c>
      <c r="C371" s="79"/>
      <c r="D371" s="79" t="s">
        <v>222</v>
      </c>
      <c r="E371" s="79"/>
      <c r="F371" s="79">
        <v>7600</v>
      </c>
      <c r="G371" s="79" t="s">
        <v>578</v>
      </c>
      <c r="H371" s="80">
        <f t="shared" ref="H371:O371" si="119">SUM(H372:H373)</f>
        <v>0</v>
      </c>
      <c r="I371" s="80">
        <f t="shared" si="119"/>
        <v>0</v>
      </c>
      <c r="J371" s="80">
        <f t="shared" si="119"/>
        <v>0</v>
      </c>
      <c r="K371" s="80">
        <f t="shared" si="119"/>
        <v>0</v>
      </c>
      <c r="L371" s="80">
        <f>SUM(L372:L373)</f>
        <v>0</v>
      </c>
      <c r="M371" s="80">
        <f>SUM(M372:M373)</f>
        <v>0</v>
      </c>
      <c r="N371" s="80">
        <f>SUM(N372:N373)</f>
        <v>0</v>
      </c>
      <c r="O371" s="80">
        <f t="shared" si="119"/>
        <v>0</v>
      </c>
    </row>
    <row r="372" spans="1:15" x14ac:dyDescent="0.2">
      <c r="A372" s="79" t="s">
        <v>220</v>
      </c>
      <c r="B372" s="79" t="s">
        <v>221</v>
      </c>
      <c r="C372" s="79"/>
      <c r="D372" s="79" t="s">
        <v>222</v>
      </c>
      <c r="E372" s="79"/>
      <c r="F372" s="79">
        <v>761</v>
      </c>
      <c r="G372" s="79" t="s">
        <v>579</v>
      </c>
      <c r="H372" s="80">
        <v>0</v>
      </c>
      <c r="I372" s="80">
        <v>0</v>
      </c>
      <c r="J372" s="80">
        <f>+H372+I372</f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f>+J372-L372</f>
        <v>0</v>
      </c>
    </row>
    <row r="373" spans="1:15" x14ac:dyDescent="0.2">
      <c r="A373" s="79" t="s">
        <v>220</v>
      </c>
      <c r="B373" s="79" t="s">
        <v>221</v>
      </c>
      <c r="C373" s="79"/>
      <c r="D373" s="79" t="s">
        <v>222</v>
      </c>
      <c r="E373" s="79"/>
      <c r="F373" s="79">
        <v>762</v>
      </c>
      <c r="G373" s="79" t="s">
        <v>580</v>
      </c>
      <c r="H373" s="80">
        <v>0</v>
      </c>
      <c r="I373" s="80">
        <v>0</v>
      </c>
      <c r="J373" s="80">
        <f>+H373+I373</f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f>+J373-L373</f>
        <v>0</v>
      </c>
    </row>
    <row r="374" spans="1:15" x14ac:dyDescent="0.2">
      <c r="A374" s="79" t="s">
        <v>220</v>
      </c>
      <c r="B374" s="79" t="s">
        <v>221</v>
      </c>
      <c r="C374" s="79"/>
      <c r="D374" s="79" t="s">
        <v>222</v>
      </c>
      <c r="E374" s="79"/>
      <c r="F374" s="79">
        <v>7900</v>
      </c>
      <c r="G374" s="79" t="s">
        <v>581</v>
      </c>
      <c r="H374" s="80">
        <f t="shared" ref="H374:O374" si="120">SUM(H375:H377)</f>
        <v>0</v>
      </c>
      <c r="I374" s="80">
        <f t="shared" si="120"/>
        <v>0</v>
      </c>
      <c r="J374" s="80">
        <f t="shared" si="120"/>
        <v>0</v>
      </c>
      <c r="K374" s="80">
        <f t="shared" si="120"/>
        <v>0</v>
      </c>
      <c r="L374" s="80">
        <f>SUM(L375:L377)</f>
        <v>0</v>
      </c>
      <c r="M374" s="80">
        <f>SUM(M375:M377)</f>
        <v>0</v>
      </c>
      <c r="N374" s="80">
        <f>SUM(N375:N377)</f>
        <v>0</v>
      </c>
      <c r="O374" s="80">
        <f t="shared" si="120"/>
        <v>0</v>
      </c>
    </row>
    <row r="375" spans="1:15" x14ac:dyDescent="0.2">
      <c r="A375" s="79" t="s">
        <v>220</v>
      </c>
      <c r="B375" s="79" t="s">
        <v>221</v>
      </c>
      <c r="C375" s="79"/>
      <c r="D375" s="79" t="s">
        <v>222</v>
      </c>
      <c r="E375" s="79"/>
      <c r="F375" s="79">
        <v>791</v>
      </c>
      <c r="G375" s="79" t="s">
        <v>582</v>
      </c>
      <c r="H375" s="80">
        <v>0</v>
      </c>
      <c r="I375" s="80">
        <v>0</v>
      </c>
      <c r="J375" s="80">
        <f>+H375+I375</f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f>+J375-L375</f>
        <v>0</v>
      </c>
    </row>
    <row r="376" spans="1:15" x14ac:dyDescent="0.2">
      <c r="A376" s="79" t="s">
        <v>220</v>
      </c>
      <c r="B376" s="79" t="s">
        <v>221</v>
      </c>
      <c r="C376" s="79"/>
      <c r="D376" s="79" t="s">
        <v>222</v>
      </c>
      <c r="E376" s="79"/>
      <c r="F376" s="79">
        <v>792</v>
      </c>
      <c r="G376" s="79" t="s">
        <v>583</v>
      </c>
      <c r="H376" s="80">
        <v>0</v>
      </c>
      <c r="I376" s="80">
        <v>0</v>
      </c>
      <c r="J376" s="80">
        <f>+H376+I376</f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f>+J376-L376</f>
        <v>0</v>
      </c>
    </row>
    <row r="377" spans="1:15" x14ac:dyDescent="0.2">
      <c r="A377" s="79" t="s">
        <v>220</v>
      </c>
      <c r="B377" s="79" t="s">
        <v>221</v>
      </c>
      <c r="C377" s="79"/>
      <c r="D377" s="79" t="s">
        <v>222</v>
      </c>
      <c r="E377" s="79"/>
      <c r="F377" s="79">
        <v>799</v>
      </c>
      <c r="G377" s="79" t="s">
        <v>584</v>
      </c>
      <c r="H377" s="80">
        <v>0</v>
      </c>
      <c r="I377" s="80">
        <v>0</v>
      </c>
      <c r="J377" s="80">
        <f>+H377+I377</f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f>+J377-L377</f>
        <v>0</v>
      </c>
    </row>
    <row r="378" spans="1:15" x14ac:dyDescent="0.2">
      <c r="A378" s="79" t="s">
        <v>220</v>
      </c>
      <c r="B378" s="79" t="s">
        <v>221</v>
      </c>
      <c r="C378" s="79"/>
      <c r="D378" s="79" t="s">
        <v>222</v>
      </c>
      <c r="E378" s="79"/>
      <c r="F378" s="79">
        <v>8000</v>
      </c>
      <c r="G378" s="79" t="s">
        <v>152</v>
      </c>
      <c r="H378" s="80">
        <f t="shared" ref="H378:O378" si="121">+H379+H386+H392</f>
        <v>0</v>
      </c>
      <c r="I378" s="80">
        <f t="shared" si="121"/>
        <v>0</v>
      </c>
      <c r="J378" s="80">
        <f t="shared" si="121"/>
        <v>0</v>
      </c>
      <c r="K378" s="80">
        <f t="shared" si="121"/>
        <v>0</v>
      </c>
      <c r="L378" s="80">
        <f>+L379+L386+L392</f>
        <v>0</v>
      </c>
      <c r="M378" s="80">
        <f>+M379+M386+M392</f>
        <v>0</v>
      </c>
      <c r="N378" s="80">
        <f>+N379+N386+N392</f>
        <v>0</v>
      </c>
      <c r="O378" s="80">
        <f t="shared" si="121"/>
        <v>0</v>
      </c>
    </row>
    <row r="379" spans="1:15" x14ac:dyDescent="0.2">
      <c r="A379" s="79" t="s">
        <v>220</v>
      </c>
      <c r="B379" s="79" t="s">
        <v>221</v>
      </c>
      <c r="C379" s="79"/>
      <c r="D379" s="79" t="s">
        <v>222</v>
      </c>
      <c r="E379" s="79"/>
      <c r="F379" s="79">
        <v>8100</v>
      </c>
      <c r="G379" s="79" t="s">
        <v>585</v>
      </c>
      <c r="H379" s="80">
        <f t="shared" ref="H379:O379" si="122">SUM(H380:H385)</f>
        <v>0</v>
      </c>
      <c r="I379" s="80">
        <f t="shared" si="122"/>
        <v>0</v>
      </c>
      <c r="J379" s="80">
        <f t="shared" si="122"/>
        <v>0</v>
      </c>
      <c r="K379" s="80">
        <f t="shared" si="122"/>
        <v>0</v>
      </c>
      <c r="L379" s="80">
        <f>SUM(L380:L385)</f>
        <v>0</v>
      </c>
      <c r="M379" s="80">
        <f>SUM(M380:M385)</f>
        <v>0</v>
      </c>
      <c r="N379" s="80">
        <f>SUM(N380:N385)</f>
        <v>0</v>
      </c>
      <c r="O379" s="80">
        <f t="shared" si="122"/>
        <v>0</v>
      </c>
    </row>
    <row r="380" spans="1:15" x14ac:dyDescent="0.2">
      <c r="A380" s="79" t="s">
        <v>220</v>
      </c>
      <c r="B380" s="79" t="s">
        <v>221</v>
      </c>
      <c r="C380" s="79"/>
      <c r="D380" s="79" t="s">
        <v>222</v>
      </c>
      <c r="E380" s="79"/>
      <c r="F380" s="79">
        <v>811</v>
      </c>
      <c r="G380" s="79" t="s">
        <v>586</v>
      </c>
      <c r="H380" s="80">
        <v>0</v>
      </c>
      <c r="I380" s="80">
        <v>0</v>
      </c>
      <c r="J380" s="80">
        <f t="shared" ref="J380:J385" si="123">+H380+I380</f>
        <v>0</v>
      </c>
      <c r="K380" s="80">
        <v>0</v>
      </c>
      <c r="L380" s="80">
        <v>0</v>
      </c>
      <c r="M380" s="80">
        <v>0</v>
      </c>
      <c r="N380" s="80">
        <v>0</v>
      </c>
      <c r="O380" s="80">
        <f t="shared" ref="O380:O385" si="124">+J380-L380</f>
        <v>0</v>
      </c>
    </row>
    <row r="381" spans="1:15" x14ac:dyDescent="0.2">
      <c r="A381" s="79" t="s">
        <v>220</v>
      </c>
      <c r="B381" s="79" t="s">
        <v>221</v>
      </c>
      <c r="C381" s="79"/>
      <c r="D381" s="79" t="s">
        <v>222</v>
      </c>
      <c r="E381" s="79"/>
      <c r="F381" s="79">
        <v>812</v>
      </c>
      <c r="G381" s="79" t="s">
        <v>587</v>
      </c>
      <c r="H381" s="80">
        <v>0</v>
      </c>
      <c r="I381" s="80">
        <v>0</v>
      </c>
      <c r="J381" s="80">
        <f t="shared" si="123"/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f t="shared" si="124"/>
        <v>0</v>
      </c>
    </row>
    <row r="382" spans="1:15" x14ac:dyDescent="0.2">
      <c r="A382" s="79" t="s">
        <v>220</v>
      </c>
      <c r="B382" s="79" t="s">
        <v>221</v>
      </c>
      <c r="C382" s="79"/>
      <c r="D382" s="79" t="s">
        <v>222</v>
      </c>
      <c r="E382" s="79"/>
      <c r="F382" s="79">
        <v>813</v>
      </c>
      <c r="G382" s="79" t="s">
        <v>588</v>
      </c>
      <c r="H382" s="80">
        <v>0</v>
      </c>
      <c r="I382" s="80">
        <v>0</v>
      </c>
      <c r="J382" s="80">
        <f t="shared" si="123"/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f t="shared" si="124"/>
        <v>0</v>
      </c>
    </row>
    <row r="383" spans="1:15" x14ac:dyDescent="0.2">
      <c r="A383" s="79" t="s">
        <v>220</v>
      </c>
      <c r="B383" s="79" t="s">
        <v>221</v>
      </c>
      <c r="C383" s="79"/>
      <c r="D383" s="79" t="s">
        <v>222</v>
      </c>
      <c r="E383" s="79"/>
      <c r="F383" s="79">
        <v>814</v>
      </c>
      <c r="G383" s="79" t="s">
        <v>589</v>
      </c>
      <c r="H383" s="80">
        <v>0</v>
      </c>
      <c r="I383" s="80">
        <v>0</v>
      </c>
      <c r="J383" s="80">
        <f t="shared" si="123"/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f t="shared" si="124"/>
        <v>0</v>
      </c>
    </row>
    <row r="384" spans="1:15" x14ac:dyDescent="0.2">
      <c r="A384" s="79" t="s">
        <v>220</v>
      </c>
      <c r="B384" s="79" t="s">
        <v>221</v>
      </c>
      <c r="C384" s="79"/>
      <c r="D384" s="79" t="s">
        <v>222</v>
      </c>
      <c r="E384" s="79"/>
      <c r="F384" s="79">
        <v>815</v>
      </c>
      <c r="G384" s="79" t="s">
        <v>590</v>
      </c>
      <c r="H384" s="80">
        <v>0</v>
      </c>
      <c r="I384" s="80">
        <v>0</v>
      </c>
      <c r="J384" s="80">
        <f t="shared" si="123"/>
        <v>0</v>
      </c>
      <c r="K384" s="80">
        <v>0</v>
      </c>
      <c r="L384" s="80">
        <v>0</v>
      </c>
      <c r="M384" s="80">
        <v>0</v>
      </c>
      <c r="N384" s="80">
        <v>0</v>
      </c>
      <c r="O384" s="80">
        <f t="shared" si="124"/>
        <v>0</v>
      </c>
    </row>
    <row r="385" spans="1:15" x14ac:dyDescent="0.2">
      <c r="A385" s="79" t="s">
        <v>220</v>
      </c>
      <c r="B385" s="79" t="s">
        <v>221</v>
      </c>
      <c r="C385" s="79"/>
      <c r="D385" s="79" t="s">
        <v>222</v>
      </c>
      <c r="E385" s="79"/>
      <c r="F385" s="79">
        <v>816</v>
      </c>
      <c r="G385" s="79" t="s">
        <v>591</v>
      </c>
      <c r="H385" s="80">
        <v>0</v>
      </c>
      <c r="I385" s="80">
        <v>0</v>
      </c>
      <c r="J385" s="80">
        <f t="shared" si="123"/>
        <v>0</v>
      </c>
      <c r="K385" s="80">
        <v>0</v>
      </c>
      <c r="L385" s="80">
        <v>0</v>
      </c>
      <c r="M385" s="80">
        <v>0</v>
      </c>
      <c r="N385" s="80">
        <v>0</v>
      </c>
      <c r="O385" s="80">
        <f t="shared" si="124"/>
        <v>0</v>
      </c>
    </row>
    <row r="386" spans="1:15" x14ac:dyDescent="0.2">
      <c r="A386" s="79" t="s">
        <v>220</v>
      </c>
      <c r="B386" s="79" t="s">
        <v>221</v>
      </c>
      <c r="C386" s="79"/>
      <c r="D386" s="79" t="s">
        <v>222</v>
      </c>
      <c r="E386" s="79"/>
      <c r="F386" s="79">
        <v>8300</v>
      </c>
      <c r="G386" s="79" t="s">
        <v>592</v>
      </c>
      <c r="H386" s="80">
        <f t="shared" ref="H386:O386" si="125">SUM(H387:H391)</f>
        <v>0</v>
      </c>
      <c r="I386" s="80">
        <f t="shared" si="125"/>
        <v>0</v>
      </c>
      <c r="J386" s="80">
        <f t="shared" si="125"/>
        <v>0</v>
      </c>
      <c r="K386" s="80">
        <f t="shared" si="125"/>
        <v>0</v>
      </c>
      <c r="L386" s="80">
        <f>SUM(L387:L391)</f>
        <v>0</v>
      </c>
      <c r="M386" s="80">
        <f>SUM(M387:M391)</f>
        <v>0</v>
      </c>
      <c r="N386" s="80">
        <f>SUM(N387:N391)</f>
        <v>0</v>
      </c>
      <c r="O386" s="80">
        <f t="shared" si="125"/>
        <v>0</v>
      </c>
    </row>
    <row r="387" spans="1:15" x14ac:dyDescent="0.2">
      <c r="A387" s="79" t="s">
        <v>220</v>
      </c>
      <c r="B387" s="79" t="s">
        <v>221</v>
      </c>
      <c r="C387" s="79"/>
      <c r="D387" s="79" t="s">
        <v>222</v>
      </c>
      <c r="E387" s="79"/>
      <c r="F387" s="79">
        <v>831</v>
      </c>
      <c r="G387" s="79" t="s">
        <v>593</v>
      </c>
      <c r="H387" s="80">
        <v>0</v>
      </c>
      <c r="I387" s="80">
        <v>0</v>
      </c>
      <c r="J387" s="80">
        <f>+H387+I387</f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f>+J387-L387</f>
        <v>0</v>
      </c>
    </row>
    <row r="388" spans="1:15" x14ac:dyDescent="0.2">
      <c r="A388" s="79" t="s">
        <v>220</v>
      </c>
      <c r="B388" s="79" t="s">
        <v>221</v>
      </c>
      <c r="C388" s="79"/>
      <c r="D388" s="79" t="s">
        <v>222</v>
      </c>
      <c r="E388" s="79"/>
      <c r="F388" s="79">
        <v>832</v>
      </c>
      <c r="G388" s="79" t="s">
        <v>594</v>
      </c>
      <c r="H388" s="80">
        <v>0</v>
      </c>
      <c r="I388" s="80">
        <v>0</v>
      </c>
      <c r="J388" s="80">
        <f>+H388+I388</f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f>+J388-L388</f>
        <v>0</v>
      </c>
    </row>
    <row r="389" spans="1:15" x14ac:dyDescent="0.2">
      <c r="A389" s="79" t="s">
        <v>220</v>
      </c>
      <c r="B389" s="79" t="s">
        <v>221</v>
      </c>
      <c r="C389" s="79"/>
      <c r="D389" s="79" t="s">
        <v>222</v>
      </c>
      <c r="E389" s="79"/>
      <c r="F389" s="79">
        <v>833</v>
      </c>
      <c r="G389" s="79" t="s">
        <v>595</v>
      </c>
      <c r="H389" s="80">
        <v>0</v>
      </c>
      <c r="I389" s="80">
        <v>0</v>
      </c>
      <c r="J389" s="80">
        <f>+H389+I389</f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f>+J389-L389</f>
        <v>0</v>
      </c>
    </row>
    <row r="390" spans="1:15" x14ac:dyDescent="0.2">
      <c r="A390" s="79" t="s">
        <v>220</v>
      </c>
      <c r="B390" s="79" t="s">
        <v>221</v>
      </c>
      <c r="C390" s="79"/>
      <c r="D390" s="79" t="s">
        <v>222</v>
      </c>
      <c r="E390" s="79"/>
      <c r="F390" s="79">
        <v>834</v>
      </c>
      <c r="G390" s="79" t="s">
        <v>596</v>
      </c>
      <c r="H390" s="80">
        <v>0</v>
      </c>
      <c r="I390" s="80">
        <v>0</v>
      </c>
      <c r="J390" s="80">
        <f>+H390+I390</f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f>+J390-L390</f>
        <v>0</v>
      </c>
    </row>
    <row r="391" spans="1:15" x14ac:dyDescent="0.2">
      <c r="A391" s="79" t="s">
        <v>220</v>
      </c>
      <c r="B391" s="79" t="s">
        <v>221</v>
      </c>
      <c r="C391" s="79"/>
      <c r="D391" s="79" t="s">
        <v>222</v>
      </c>
      <c r="E391" s="79"/>
      <c r="F391" s="79">
        <v>835</v>
      </c>
      <c r="G391" s="79" t="s">
        <v>597</v>
      </c>
      <c r="H391" s="80">
        <v>0</v>
      </c>
      <c r="I391" s="80">
        <v>0</v>
      </c>
      <c r="J391" s="80">
        <f>+H391+I391</f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f>+J391-L391</f>
        <v>0</v>
      </c>
    </row>
    <row r="392" spans="1:15" x14ac:dyDescent="0.2">
      <c r="A392" s="79" t="s">
        <v>220</v>
      </c>
      <c r="B392" s="79" t="s">
        <v>221</v>
      </c>
      <c r="C392" s="79"/>
      <c r="D392" s="79" t="s">
        <v>222</v>
      </c>
      <c r="E392" s="79"/>
      <c r="F392" s="79">
        <v>8500</v>
      </c>
      <c r="G392" s="79" t="s">
        <v>598</v>
      </c>
      <c r="H392" s="80">
        <f t="shared" ref="H392:O392" si="126">SUM(H393:H395)</f>
        <v>0</v>
      </c>
      <c r="I392" s="80">
        <f t="shared" si="126"/>
        <v>0</v>
      </c>
      <c r="J392" s="80">
        <f t="shared" si="126"/>
        <v>0</v>
      </c>
      <c r="K392" s="80">
        <f t="shared" si="126"/>
        <v>0</v>
      </c>
      <c r="L392" s="80">
        <f>SUM(L393:L395)</f>
        <v>0</v>
      </c>
      <c r="M392" s="80">
        <f>SUM(M393:M395)</f>
        <v>0</v>
      </c>
      <c r="N392" s="80">
        <f>SUM(N393:N395)</f>
        <v>0</v>
      </c>
      <c r="O392" s="80">
        <f t="shared" si="126"/>
        <v>0</v>
      </c>
    </row>
    <row r="393" spans="1:15" x14ac:dyDescent="0.2">
      <c r="A393" s="79" t="s">
        <v>220</v>
      </c>
      <c r="B393" s="79" t="s">
        <v>221</v>
      </c>
      <c r="C393" s="79"/>
      <c r="D393" s="79" t="s">
        <v>222</v>
      </c>
      <c r="E393" s="79"/>
      <c r="F393" s="79">
        <v>851</v>
      </c>
      <c r="G393" s="79" t="s">
        <v>599</v>
      </c>
      <c r="H393" s="80">
        <v>0</v>
      </c>
      <c r="I393" s="80">
        <v>0</v>
      </c>
      <c r="J393" s="80">
        <f>+H393+I393</f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f>+J393-L393</f>
        <v>0</v>
      </c>
    </row>
    <row r="394" spans="1:15" x14ac:dyDescent="0.2">
      <c r="A394" s="79" t="s">
        <v>220</v>
      </c>
      <c r="B394" s="79" t="s">
        <v>221</v>
      </c>
      <c r="C394" s="79"/>
      <c r="D394" s="79" t="s">
        <v>222</v>
      </c>
      <c r="E394" s="79"/>
      <c r="F394" s="79">
        <v>852</v>
      </c>
      <c r="G394" s="79" t="s">
        <v>600</v>
      </c>
      <c r="H394" s="80">
        <v>0</v>
      </c>
      <c r="I394" s="80">
        <v>0</v>
      </c>
      <c r="J394" s="80">
        <f>+H394+I394</f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f>+J394-L394</f>
        <v>0</v>
      </c>
    </row>
    <row r="395" spans="1:15" x14ac:dyDescent="0.2">
      <c r="A395" s="79" t="s">
        <v>220</v>
      </c>
      <c r="B395" s="79" t="s">
        <v>221</v>
      </c>
      <c r="C395" s="79"/>
      <c r="D395" s="79" t="s">
        <v>222</v>
      </c>
      <c r="E395" s="79"/>
      <c r="F395" s="79">
        <v>853</v>
      </c>
      <c r="G395" s="79" t="s">
        <v>601</v>
      </c>
      <c r="H395" s="80">
        <v>0</v>
      </c>
      <c r="I395" s="80">
        <v>0</v>
      </c>
      <c r="J395" s="80">
        <f>+H395+I395</f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f>+J395-L395</f>
        <v>0</v>
      </c>
    </row>
    <row r="396" spans="1:15" x14ac:dyDescent="0.2">
      <c r="A396" s="79" t="s">
        <v>220</v>
      </c>
      <c r="B396" s="79" t="s">
        <v>221</v>
      </c>
      <c r="C396" s="79">
        <v>4</v>
      </c>
      <c r="D396" s="79" t="s">
        <v>222</v>
      </c>
      <c r="E396" s="79"/>
      <c r="F396" s="79">
        <v>9000</v>
      </c>
      <c r="G396" s="79" t="s">
        <v>602</v>
      </c>
      <c r="H396" s="80">
        <f t="shared" ref="H396:O396" si="127">+H397+H406+H415+H421+H424+H427</f>
        <v>699232</v>
      </c>
      <c r="I396" s="80">
        <f t="shared" si="127"/>
        <v>-699232</v>
      </c>
      <c r="J396" s="80">
        <f t="shared" si="127"/>
        <v>0</v>
      </c>
      <c r="K396" s="80">
        <f t="shared" si="127"/>
        <v>0</v>
      </c>
      <c r="L396" s="80">
        <f>+L397+L406+L415+L421+L424+L427</f>
        <v>0</v>
      </c>
      <c r="M396" s="80">
        <f>+M397+M406+M415+M421+M424+M427</f>
        <v>0</v>
      </c>
      <c r="N396" s="80">
        <f>+N397+N406+N415+N421+N424+N427</f>
        <v>0</v>
      </c>
      <c r="O396" s="80">
        <f t="shared" si="127"/>
        <v>0</v>
      </c>
    </row>
    <row r="397" spans="1:15" x14ac:dyDescent="0.2">
      <c r="A397" s="79" t="s">
        <v>220</v>
      </c>
      <c r="B397" s="79" t="s">
        <v>221</v>
      </c>
      <c r="C397" s="79">
        <v>4</v>
      </c>
      <c r="D397" s="79" t="s">
        <v>222</v>
      </c>
      <c r="E397" s="79" t="s">
        <v>603</v>
      </c>
      <c r="F397" s="79">
        <v>9100</v>
      </c>
      <c r="G397" s="79" t="s">
        <v>604</v>
      </c>
      <c r="H397" s="80">
        <f t="shared" ref="H397:O397" si="128">SUM(H398:H405)</f>
        <v>423945</v>
      </c>
      <c r="I397" s="80">
        <f t="shared" si="128"/>
        <v>-423945</v>
      </c>
      <c r="J397" s="80">
        <f t="shared" si="128"/>
        <v>0</v>
      </c>
      <c r="K397" s="80">
        <f t="shared" si="128"/>
        <v>0</v>
      </c>
      <c r="L397" s="80">
        <f>SUM(L398:L405)</f>
        <v>0</v>
      </c>
      <c r="M397" s="80">
        <f>SUM(M398:M405)</f>
        <v>0</v>
      </c>
      <c r="N397" s="80">
        <f>SUM(N398:N405)</f>
        <v>0</v>
      </c>
      <c r="O397" s="80">
        <f t="shared" si="128"/>
        <v>0</v>
      </c>
    </row>
    <row r="398" spans="1:15" x14ac:dyDescent="0.2">
      <c r="A398" s="79" t="s">
        <v>220</v>
      </c>
      <c r="B398" s="79" t="s">
        <v>221</v>
      </c>
      <c r="C398" s="79">
        <v>4</v>
      </c>
      <c r="D398" s="79" t="s">
        <v>222</v>
      </c>
      <c r="E398" s="79" t="s">
        <v>603</v>
      </c>
      <c r="F398" s="79">
        <v>911</v>
      </c>
      <c r="G398" s="79" t="s">
        <v>605</v>
      </c>
      <c r="H398" s="80">
        <v>423945</v>
      </c>
      <c r="I398" s="80">
        <v>-423945</v>
      </c>
      <c r="J398" s="80">
        <f t="shared" ref="J398:J405" si="129">+H398+I398</f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f t="shared" ref="O398:O405" si="130">+J398-L398</f>
        <v>0</v>
      </c>
    </row>
    <row r="399" spans="1:15" x14ac:dyDescent="0.2">
      <c r="A399" s="79" t="s">
        <v>220</v>
      </c>
      <c r="B399" s="79" t="s">
        <v>221</v>
      </c>
      <c r="C399" s="79">
        <v>4</v>
      </c>
      <c r="D399" s="79" t="s">
        <v>222</v>
      </c>
      <c r="E399" s="79" t="s">
        <v>603</v>
      </c>
      <c r="F399" s="79">
        <v>912</v>
      </c>
      <c r="G399" s="79" t="s">
        <v>606</v>
      </c>
      <c r="H399" s="80">
        <v>0</v>
      </c>
      <c r="I399" s="80">
        <v>0</v>
      </c>
      <c r="J399" s="80">
        <f t="shared" si="129"/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f t="shared" si="130"/>
        <v>0</v>
      </c>
    </row>
    <row r="400" spans="1:15" x14ac:dyDescent="0.2">
      <c r="A400" s="79" t="s">
        <v>220</v>
      </c>
      <c r="B400" s="79" t="s">
        <v>221</v>
      </c>
      <c r="C400" s="79">
        <v>4</v>
      </c>
      <c r="D400" s="79" t="s">
        <v>222</v>
      </c>
      <c r="E400" s="79" t="s">
        <v>603</v>
      </c>
      <c r="F400" s="79">
        <v>913</v>
      </c>
      <c r="G400" s="79" t="s">
        <v>607</v>
      </c>
      <c r="H400" s="80">
        <v>0</v>
      </c>
      <c r="I400" s="80">
        <v>0</v>
      </c>
      <c r="J400" s="80">
        <f t="shared" si="129"/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f t="shared" si="130"/>
        <v>0</v>
      </c>
    </row>
    <row r="401" spans="1:15" x14ac:dyDescent="0.2">
      <c r="A401" s="79" t="s">
        <v>220</v>
      </c>
      <c r="B401" s="79" t="s">
        <v>221</v>
      </c>
      <c r="C401" s="79">
        <v>4</v>
      </c>
      <c r="D401" s="79" t="s">
        <v>222</v>
      </c>
      <c r="E401" s="79" t="s">
        <v>603</v>
      </c>
      <c r="F401" s="79">
        <v>914</v>
      </c>
      <c r="G401" s="79" t="s">
        <v>608</v>
      </c>
      <c r="H401" s="80">
        <v>0</v>
      </c>
      <c r="I401" s="80">
        <v>0</v>
      </c>
      <c r="J401" s="80">
        <f t="shared" si="129"/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f t="shared" si="130"/>
        <v>0</v>
      </c>
    </row>
    <row r="402" spans="1:15" x14ac:dyDescent="0.2">
      <c r="A402" s="79" t="s">
        <v>220</v>
      </c>
      <c r="B402" s="79" t="s">
        <v>221</v>
      </c>
      <c r="C402" s="79">
        <v>4</v>
      </c>
      <c r="D402" s="79" t="s">
        <v>222</v>
      </c>
      <c r="E402" s="79" t="s">
        <v>603</v>
      </c>
      <c r="F402" s="79">
        <v>915</v>
      </c>
      <c r="G402" s="79" t="s">
        <v>609</v>
      </c>
      <c r="H402" s="80">
        <v>0</v>
      </c>
      <c r="I402" s="80">
        <v>0</v>
      </c>
      <c r="J402" s="80">
        <f t="shared" si="129"/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f t="shared" si="130"/>
        <v>0</v>
      </c>
    </row>
    <row r="403" spans="1:15" x14ac:dyDescent="0.2">
      <c r="A403" s="79" t="s">
        <v>220</v>
      </c>
      <c r="B403" s="79" t="s">
        <v>221</v>
      </c>
      <c r="C403" s="79">
        <v>4</v>
      </c>
      <c r="D403" s="79" t="s">
        <v>222</v>
      </c>
      <c r="E403" s="79" t="s">
        <v>603</v>
      </c>
      <c r="F403" s="79">
        <v>916</v>
      </c>
      <c r="G403" s="79" t="s">
        <v>0</v>
      </c>
      <c r="H403" s="80">
        <v>0</v>
      </c>
      <c r="I403" s="80">
        <v>0</v>
      </c>
      <c r="J403" s="80">
        <f t="shared" si="129"/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f t="shared" si="130"/>
        <v>0</v>
      </c>
    </row>
    <row r="404" spans="1:15" x14ac:dyDescent="0.2">
      <c r="A404" s="79" t="s">
        <v>220</v>
      </c>
      <c r="B404" s="79" t="s">
        <v>221</v>
      </c>
      <c r="C404" s="79">
        <v>4</v>
      </c>
      <c r="D404" s="79" t="s">
        <v>222</v>
      </c>
      <c r="E404" s="79" t="s">
        <v>603</v>
      </c>
      <c r="F404" s="79">
        <v>917</v>
      </c>
      <c r="G404" s="79" t="s">
        <v>1</v>
      </c>
      <c r="H404" s="80">
        <v>0</v>
      </c>
      <c r="I404" s="80">
        <v>0</v>
      </c>
      <c r="J404" s="80">
        <f t="shared" si="129"/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f t="shared" si="130"/>
        <v>0</v>
      </c>
    </row>
    <row r="405" spans="1:15" x14ac:dyDescent="0.2">
      <c r="A405" s="79" t="s">
        <v>220</v>
      </c>
      <c r="B405" s="79" t="s">
        <v>221</v>
      </c>
      <c r="C405" s="79">
        <v>4</v>
      </c>
      <c r="D405" s="79" t="s">
        <v>222</v>
      </c>
      <c r="E405" s="79" t="s">
        <v>603</v>
      </c>
      <c r="F405" s="79">
        <v>918</v>
      </c>
      <c r="G405" s="79" t="s">
        <v>2</v>
      </c>
      <c r="H405" s="80">
        <v>0</v>
      </c>
      <c r="I405" s="80">
        <v>0</v>
      </c>
      <c r="J405" s="80">
        <f t="shared" si="129"/>
        <v>0</v>
      </c>
      <c r="K405" s="80">
        <v>0</v>
      </c>
      <c r="L405" s="80">
        <v>0</v>
      </c>
      <c r="M405" s="80">
        <v>0</v>
      </c>
      <c r="N405" s="80">
        <v>0</v>
      </c>
      <c r="O405" s="80">
        <f t="shared" si="130"/>
        <v>0</v>
      </c>
    </row>
    <row r="406" spans="1:15" x14ac:dyDescent="0.2">
      <c r="A406" s="79" t="s">
        <v>220</v>
      </c>
      <c r="B406" s="79" t="s">
        <v>221</v>
      </c>
      <c r="C406" s="79">
        <v>4</v>
      </c>
      <c r="D406" s="79" t="s">
        <v>222</v>
      </c>
      <c r="E406" s="79"/>
      <c r="F406" s="79">
        <v>9200</v>
      </c>
      <c r="G406" s="79" t="s">
        <v>3</v>
      </c>
      <c r="H406" s="80">
        <f t="shared" ref="H406:O406" si="131">SUM(H407:H414)</f>
        <v>275287</v>
      </c>
      <c r="I406" s="80">
        <f t="shared" si="131"/>
        <v>-275287</v>
      </c>
      <c r="J406" s="80">
        <f t="shared" si="131"/>
        <v>0</v>
      </c>
      <c r="K406" s="80">
        <f t="shared" si="131"/>
        <v>0</v>
      </c>
      <c r="L406" s="80">
        <f>SUM(L407:L414)</f>
        <v>0</v>
      </c>
      <c r="M406" s="80">
        <f>SUM(M407:M414)</f>
        <v>0</v>
      </c>
      <c r="N406" s="80">
        <f>SUM(N407:N414)</f>
        <v>0</v>
      </c>
      <c r="O406" s="80">
        <f t="shared" si="131"/>
        <v>0</v>
      </c>
    </row>
    <row r="407" spans="1:15" x14ac:dyDescent="0.2">
      <c r="A407" s="79" t="s">
        <v>220</v>
      </c>
      <c r="B407" s="79" t="s">
        <v>221</v>
      </c>
      <c r="C407" s="79">
        <v>4</v>
      </c>
      <c r="D407" s="79" t="s">
        <v>222</v>
      </c>
      <c r="E407" s="79" t="s">
        <v>4</v>
      </c>
      <c r="F407" s="79">
        <v>921</v>
      </c>
      <c r="G407" s="79" t="s">
        <v>5</v>
      </c>
      <c r="H407" s="80">
        <v>275287</v>
      </c>
      <c r="I407" s="80">
        <v>-275287</v>
      </c>
      <c r="J407" s="80">
        <f>+H407+I407</f>
        <v>0</v>
      </c>
      <c r="K407" s="80">
        <v>0</v>
      </c>
      <c r="L407" s="80">
        <v>0</v>
      </c>
      <c r="M407" s="80">
        <v>0</v>
      </c>
      <c r="N407" s="80">
        <v>0</v>
      </c>
      <c r="O407" s="80">
        <f t="shared" ref="O407:O414" si="132">+J407-L407</f>
        <v>0</v>
      </c>
    </row>
    <row r="408" spans="1:15" x14ac:dyDescent="0.2">
      <c r="A408" s="79" t="s">
        <v>220</v>
      </c>
      <c r="B408" s="79" t="s">
        <v>221</v>
      </c>
      <c r="C408" s="79">
        <v>4</v>
      </c>
      <c r="D408" s="79" t="s">
        <v>222</v>
      </c>
      <c r="E408" s="79" t="s">
        <v>4</v>
      </c>
      <c r="F408" s="79">
        <v>922</v>
      </c>
      <c r="G408" s="79" t="s">
        <v>6</v>
      </c>
      <c r="H408" s="80">
        <v>0</v>
      </c>
      <c r="I408" s="80">
        <v>0</v>
      </c>
      <c r="J408" s="80">
        <f t="shared" ref="J408:J414" si="133">+H408+I408</f>
        <v>0</v>
      </c>
      <c r="K408" s="80">
        <v>0</v>
      </c>
      <c r="L408" s="80">
        <v>0</v>
      </c>
      <c r="M408" s="80">
        <v>0</v>
      </c>
      <c r="N408" s="80">
        <v>0</v>
      </c>
      <c r="O408" s="80">
        <f t="shared" si="132"/>
        <v>0</v>
      </c>
    </row>
    <row r="409" spans="1:15" x14ac:dyDescent="0.2">
      <c r="A409" s="79" t="s">
        <v>220</v>
      </c>
      <c r="B409" s="79" t="s">
        <v>221</v>
      </c>
      <c r="C409" s="79">
        <v>4</v>
      </c>
      <c r="D409" s="79" t="s">
        <v>222</v>
      </c>
      <c r="E409" s="79" t="s">
        <v>4</v>
      </c>
      <c r="F409" s="79">
        <v>923</v>
      </c>
      <c r="G409" s="79" t="s">
        <v>7</v>
      </c>
      <c r="H409" s="80">
        <v>0</v>
      </c>
      <c r="I409" s="80">
        <v>0</v>
      </c>
      <c r="J409" s="80">
        <f t="shared" si="133"/>
        <v>0</v>
      </c>
      <c r="K409" s="80">
        <v>0</v>
      </c>
      <c r="L409" s="80">
        <v>0</v>
      </c>
      <c r="M409" s="80">
        <v>0</v>
      </c>
      <c r="N409" s="80">
        <v>0</v>
      </c>
      <c r="O409" s="80">
        <f t="shared" si="132"/>
        <v>0</v>
      </c>
    </row>
    <row r="410" spans="1:15" x14ac:dyDescent="0.2">
      <c r="A410" s="79" t="s">
        <v>220</v>
      </c>
      <c r="B410" s="79" t="s">
        <v>221</v>
      </c>
      <c r="C410" s="79">
        <v>4</v>
      </c>
      <c r="D410" s="79" t="s">
        <v>222</v>
      </c>
      <c r="E410" s="79" t="s">
        <v>4</v>
      </c>
      <c r="F410" s="79">
        <v>924</v>
      </c>
      <c r="G410" s="79" t="s">
        <v>8</v>
      </c>
      <c r="H410" s="80">
        <v>0</v>
      </c>
      <c r="I410" s="80">
        <v>0</v>
      </c>
      <c r="J410" s="80">
        <f t="shared" si="133"/>
        <v>0</v>
      </c>
      <c r="K410" s="80">
        <v>0</v>
      </c>
      <c r="L410" s="80">
        <v>0</v>
      </c>
      <c r="M410" s="80">
        <v>0</v>
      </c>
      <c r="N410" s="80">
        <v>0</v>
      </c>
      <c r="O410" s="80">
        <f t="shared" si="132"/>
        <v>0</v>
      </c>
    </row>
    <row r="411" spans="1:15" x14ac:dyDescent="0.2">
      <c r="A411" s="79" t="s">
        <v>220</v>
      </c>
      <c r="B411" s="79" t="s">
        <v>221</v>
      </c>
      <c r="C411" s="79">
        <v>4</v>
      </c>
      <c r="D411" s="79" t="s">
        <v>222</v>
      </c>
      <c r="E411" s="79" t="s">
        <v>4</v>
      </c>
      <c r="F411" s="79">
        <v>925</v>
      </c>
      <c r="G411" s="79" t="s">
        <v>9</v>
      </c>
      <c r="H411" s="80">
        <v>0</v>
      </c>
      <c r="I411" s="80">
        <v>0</v>
      </c>
      <c r="J411" s="80">
        <f t="shared" si="133"/>
        <v>0</v>
      </c>
      <c r="K411" s="80">
        <v>0</v>
      </c>
      <c r="L411" s="80">
        <v>0</v>
      </c>
      <c r="M411" s="80">
        <v>0</v>
      </c>
      <c r="N411" s="80">
        <v>0</v>
      </c>
      <c r="O411" s="80">
        <f t="shared" si="132"/>
        <v>0</v>
      </c>
    </row>
    <row r="412" spans="1:15" x14ac:dyDescent="0.2">
      <c r="A412" s="79" t="s">
        <v>220</v>
      </c>
      <c r="B412" s="79" t="s">
        <v>221</v>
      </c>
      <c r="C412" s="79">
        <v>4</v>
      </c>
      <c r="D412" s="79" t="s">
        <v>222</v>
      </c>
      <c r="E412" s="79" t="s">
        <v>4</v>
      </c>
      <c r="F412" s="79">
        <v>926</v>
      </c>
      <c r="G412" s="79" t="s">
        <v>10</v>
      </c>
      <c r="H412" s="80">
        <v>0</v>
      </c>
      <c r="I412" s="80">
        <v>0</v>
      </c>
      <c r="J412" s="80">
        <f t="shared" si="133"/>
        <v>0</v>
      </c>
      <c r="K412" s="80">
        <v>0</v>
      </c>
      <c r="L412" s="80">
        <v>0</v>
      </c>
      <c r="M412" s="80">
        <v>0</v>
      </c>
      <c r="N412" s="80">
        <v>0</v>
      </c>
      <c r="O412" s="80">
        <f t="shared" si="132"/>
        <v>0</v>
      </c>
    </row>
    <row r="413" spans="1:15" x14ac:dyDescent="0.2">
      <c r="A413" s="79" t="s">
        <v>220</v>
      </c>
      <c r="B413" s="79" t="s">
        <v>221</v>
      </c>
      <c r="C413" s="79">
        <v>4</v>
      </c>
      <c r="D413" s="79" t="s">
        <v>222</v>
      </c>
      <c r="E413" s="79" t="s">
        <v>4</v>
      </c>
      <c r="F413" s="79">
        <v>927</v>
      </c>
      <c r="G413" s="79" t="s">
        <v>11</v>
      </c>
      <c r="H413" s="80">
        <v>0</v>
      </c>
      <c r="I413" s="80">
        <v>0</v>
      </c>
      <c r="J413" s="80">
        <f t="shared" si="133"/>
        <v>0</v>
      </c>
      <c r="K413" s="80">
        <v>0</v>
      </c>
      <c r="L413" s="80">
        <v>0</v>
      </c>
      <c r="M413" s="80">
        <v>0</v>
      </c>
      <c r="N413" s="80">
        <v>0</v>
      </c>
      <c r="O413" s="80">
        <f t="shared" si="132"/>
        <v>0</v>
      </c>
    </row>
    <row r="414" spans="1:15" x14ac:dyDescent="0.2">
      <c r="A414" s="79" t="s">
        <v>220</v>
      </c>
      <c r="B414" s="79" t="s">
        <v>221</v>
      </c>
      <c r="C414" s="79">
        <v>4</v>
      </c>
      <c r="D414" s="79" t="s">
        <v>222</v>
      </c>
      <c r="E414" s="79" t="s">
        <v>4</v>
      </c>
      <c r="F414" s="79">
        <v>928</v>
      </c>
      <c r="G414" s="79" t="s">
        <v>12</v>
      </c>
      <c r="H414" s="80">
        <v>0</v>
      </c>
      <c r="I414" s="80">
        <v>0</v>
      </c>
      <c r="J414" s="80">
        <f t="shared" si="133"/>
        <v>0</v>
      </c>
      <c r="K414" s="80">
        <v>0</v>
      </c>
      <c r="L414" s="80">
        <v>0</v>
      </c>
      <c r="M414" s="80">
        <v>0</v>
      </c>
      <c r="N414" s="80">
        <v>0</v>
      </c>
      <c r="O414" s="80">
        <f t="shared" si="132"/>
        <v>0</v>
      </c>
    </row>
    <row r="415" spans="1:15" x14ac:dyDescent="0.2">
      <c r="A415" s="79" t="s">
        <v>220</v>
      </c>
      <c r="B415" s="79" t="s">
        <v>221</v>
      </c>
      <c r="C415" s="79">
        <v>4</v>
      </c>
      <c r="D415" s="79" t="s">
        <v>222</v>
      </c>
      <c r="E415" s="79"/>
      <c r="F415" s="79">
        <v>9300</v>
      </c>
      <c r="G415" s="79" t="s">
        <v>13</v>
      </c>
      <c r="H415" s="80">
        <f t="shared" ref="H415:O415" si="134">SUM(H416:H417)</f>
        <v>0</v>
      </c>
      <c r="I415" s="80">
        <f t="shared" si="134"/>
        <v>0</v>
      </c>
      <c r="J415" s="80">
        <f t="shared" si="134"/>
        <v>0</v>
      </c>
      <c r="K415" s="80">
        <f t="shared" si="134"/>
        <v>0</v>
      </c>
      <c r="L415" s="80">
        <f>SUM(L416:L417)</f>
        <v>0</v>
      </c>
      <c r="M415" s="80">
        <f>SUM(M416:M417)</f>
        <v>0</v>
      </c>
      <c r="N415" s="80">
        <f>SUM(N416:N417)</f>
        <v>0</v>
      </c>
      <c r="O415" s="80">
        <f t="shared" si="134"/>
        <v>0</v>
      </c>
    </row>
    <row r="416" spans="1:15" x14ac:dyDescent="0.2">
      <c r="A416" s="79" t="s">
        <v>220</v>
      </c>
      <c r="B416" s="79" t="s">
        <v>221</v>
      </c>
      <c r="C416" s="79">
        <v>4</v>
      </c>
      <c r="D416" s="79" t="s">
        <v>222</v>
      </c>
      <c r="E416" s="79"/>
      <c r="F416" s="79">
        <v>931</v>
      </c>
      <c r="G416" s="79" t="s">
        <v>14</v>
      </c>
      <c r="H416" s="80">
        <v>0</v>
      </c>
      <c r="I416" s="80">
        <v>0</v>
      </c>
      <c r="J416" s="80">
        <f>+H416+I416</f>
        <v>0</v>
      </c>
      <c r="K416" s="80">
        <v>0</v>
      </c>
      <c r="L416" s="80">
        <v>0</v>
      </c>
      <c r="M416" s="80">
        <v>0</v>
      </c>
      <c r="N416" s="80">
        <v>0</v>
      </c>
      <c r="O416" s="80">
        <f>+J416-L416</f>
        <v>0</v>
      </c>
    </row>
    <row r="417" spans="1:15" x14ac:dyDescent="0.2">
      <c r="A417" s="79" t="s">
        <v>220</v>
      </c>
      <c r="B417" s="79" t="s">
        <v>221</v>
      </c>
      <c r="C417" s="79">
        <v>4</v>
      </c>
      <c r="D417" s="79" t="s">
        <v>222</v>
      </c>
      <c r="E417" s="79"/>
      <c r="F417" s="79">
        <v>932</v>
      </c>
      <c r="G417" s="79" t="s">
        <v>15</v>
      </c>
      <c r="H417" s="80">
        <v>0</v>
      </c>
      <c r="I417" s="80">
        <v>0</v>
      </c>
      <c r="J417" s="80">
        <f>+H417+I417</f>
        <v>0</v>
      </c>
      <c r="K417" s="80">
        <v>0</v>
      </c>
      <c r="L417" s="80">
        <v>0</v>
      </c>
      <c r="M417" s="80">
        <v>0</v>
      </c>
      <c r="N417" s="80">
        <v>0</v>
      </c>
      <c r="O417" s="80">
        <f>+J417-L417</f>
        <v>0</v>
      </c>
    </row>
    <row r="418" spans="1:15" x14ac:dyDescent="0.2">
      <c r="A418" s="79" t="s">
        <v>220</v>
      </c>
      <c r="B418" s="79" t="s">
        <v>221</v>
      </c>
      <c r="C418" s="79">
        <v>4</v>
      </c>
      <c r="D418" s="79" t="s">
        <v>222</v>
      </c>
      <c r="E418" s="79"/>
      <c r="F418" s="79">
        <v>9400</v>
      </c>
      <c r="G418" s="79" t="s">
        <v>16</v>
      </c>
      <c r="H418" s="80">
        <f t="shared" ref="H418:O418" si="135">SUM(H419:H420)</f>
        <v>0</v>
      </c>
      <c r="I418" s="80">
        <f t="shared" si="135"/>
        <v>0</v>
      </c>
      <c r="J418" s="80">
        <f t="shared" si="135"/>
        <v>0</v>
      </c>
      <c r="K418" s="80">
        <f t="shared" si="135"/>
        <v>0</v>
      </c>
      <c r="L418" s="80">
        <f>SUM(L419:L420)</f>
        <v>0</v>
      </c>
      <c r="M418" s="80">
        <f>SUM(M419:M420)</f>
        <v>0</v>
      </c>
      <c r="N418" s="80">
        <f>SUM(N419:N420)</f>
        <v>0</v>
      </c>
      <c r="O418" s="80">
        <f t="shared" si="135"/>
        <v>0</v>
      </c>
    </row>
    <row r="419" spans="1:15" x14ac:dyDescent="0.2">
      <c r="A419" s="79" t="s">
        <v>220</v>
      </c>
      <c r="B419" s="79" t="s">
        <v>221</v>
      </c>
      <c r="C419" s="79">
        <v>4</v>
      </c>
      <c r="D419" s="79" t="s">
        <v>222</v>
      </c>
      <c r="E419" s="79"/>
      <c r="F419" s="79">
        <v>941</v>
      </c>
      <c r="G419" s="79" t="s">
        <v>17</v>
      </c>
      <c r="H419" s="80">
        <v>0</v>
      </c>
      <c r="I419" s="80">
        <v>0</v>
      </c>
      <c r="J419" s="80">
        <f>+H419+I419</f>
        <v>0</v>
      </c>
      <c r="K419" s="80">
        <v>0</v>
      </c>
      <c r="L419" s="80">
        <v>0</v>
      </c>
      <c r="M419" s="80">
        <v>0</v>
      </c>
      <c r="N419" s="80">
        <v>0</v>
      </c>
      <c r="O419" s="80">
        <f>+J419-L419</f>
        <v>0</v>
      </c>
    </row>
    <row r="420" spans="1:15" x14ac:dyDescent="0.2">
      <c r="A420" s="79" t="s">
        <v>220</v>
      </c>
      <c r="B420" s="79" t="s">
        <v>221</v>
      </c>
      <c r="C420" s="79">
        <v>4</v>
      </c>
      <c r="D420" s="79" t="s">
        <v>222</v>
      </c>
      <c r="E420" s="79"/>
      <c r="F420" s="79">
        <v>942</v>
      </c>
      <c r="G420" s="79" t="s">
        <v>18</v>
      </c>
      <c r="H420" s="80">
        <v>0</v>
      </c>
      <c r="I420" s="80">
        <v>0</v>
      </c>
      <c r="J420" s="80">
        <f>+H420+I420</f>
        <v>0</v>
      </c>
      <c r="K420" s="80">
        <v>0</v>
      </c>
      <c r="L420" s="80">
        <v>0</v>
      </c>
      <c r="M420" s="80">
        <v>0</v>
      </c>
      <c r="N420" s="80">
        <v>0</v>
      </c>
      <c r="O420" s="80">
        <f>+J420-L420</f>
        <v>0</v>
      </c>
    </row>
    <row r="421" spans="1:15" x14ac:dyDescent="0.2">
      <c r="A421" s="79" t="s">
        <v>220</v>
      </c>
      <c r="B421" s="79" t="s">
        <v>221</v>
      </c>
      <c r="C421" s="79">
        <v>4</v>
      </c>
      <c r="D421" s="79" t="s">
        <v>222</v>
      </c>
      <c r="E421" s="79"/>
      <c r="F421" s="79">
        <v>9500</v>
      </c>
      <c r="G421" s="79" t="s">
        <v>19</v>
      </c>
      <c r="H421" s="80">
        <f t="shared" ref="H421:O421" si="136">SUM(H422:H423)</f>
        <v>0</v>
      </c>
      <c r="I421" s="80">
        <f t="shared" si="136"/>
        <v>0</v>
      </c>
      <c r="J421" s="80">
        <f t="shared" si="136"/>
        <v>0</v>
      </c>
      <c r="K421" s="80">
        <f t="shared" si="136"/>
        <v>0</v>
      </c>
      <c r="L421" s="80">
        <f>SUM(L422:L423)</f>
        <v>0</v>
      </c>
      <c r="M421" s="80">
        <f>SUM(M422:M423)</f>
        <v>0</v>
      </c>
      <c r="N421" s="80">
        <f>SUM(N422:N423)</f>
        <v>0</v>
      </c>
      <c r="O421" s="80">
        <f t="shared" si="136"/>
        <v>0</v>
      </c>
    </row>
    <row r="422" spans="1:15" x14ac:dyDescent="0.2">
      <c r="A422" s="79" t="s">
        <v>220</v>
      </c>
      <c r="B422" s="79" t="s">
        <v>221</v>
      </c>
      <c r="C422" s="79">
        <v>4</v>
      </c>
      <c r="D422" s="79" t="s">
        <v>222</v>
      </c>
      <c r="E422" s="79"/>
      <c r="F422" s="79">
        <v>951</v>
      </c>
      <c r="G422" s="79" t="s">
        <v>20</v>
      </c>
      <c r="H422" s="80">
        <v>0</v>
      </c>
      <c r="I422" s="80">
        <v>0</v>
      </c>
      <c r="J422" s="80">
        <f>+H422+I422</f>
        <v>0</v>
      </c>
      <c r="K422" s="80">
        <v>0</v>
      </c>
      <c r="L422" s="80">
        <v>0</v>
      </c>
      <c r="M422" s="80">
        <v>0</v>
      </c>
      <c r="N422" s="80">
        <v>0</v>
      </c>
      <c r="O422" s="80">
        <f>+J422-L422</f>
        <v>0</v>
      </c>
    </row>
    <row r="423" spans="1:15" x14ac:dyDescent="0.2">
      <c r="A423" s="79" t="s">
        <v>220</v>
      </c>
      <c r="B423" s="79" t="s">
        <v>221</v>
      </c>
      <c r="C423" s="79">
        <v>4</v>
      </c>
      <c r="D423" s="79" t="s">
        <v>222</v>
      </c>
      <c r="E423" s="79"/>
      <c r="F423" s="79">
        <v>952</v>
      </c>
      <c r="G423" s="79" t="s">
        <v>21</v>
      </c>
      <c r="H423" s="80">
        <v>0</v>
      </c>
      <c r="I423" s="80">
        <v>0</v>
      </c>
      <c r="J423" s="80">
        <f>+H423+I423</f>
        <v>0</v>
      </c>
      <c r="K423" s="80">
        <v>0</v>
      </c>
      <c r="L423" s="80">
        <v>0</v>
      </c>
      <c r="M423" s="80">
        <v>0</v>
      </c>
      <c r="N423" s="80">
        <v>0</v>
      </c>
      <c r="O423" s="80">
        <f>+J423-L423</f>
        <v>0</v>
      </c>
    </row>
    <row r="424" spans="1:15" x14ac:dyDescent="0.2">
      <c r="A424" s="79" t="s">
        <v>220</v>
      </c>
      <c r="B424" s="79" t="s">
        <v>221</v>
      </c>
      <c r="C424" s="79">
        <v>4</v>
      </c>
      <c r="D424" s="79" t="s">
        <v>222</v>
      </c>
      <c r="E424" s="79"/>
      <c r="F424" s="79">
        <v>9600</v>
      </c>
      <c r="G424" s="79" t="s">
        <v>22</v>
      </c>
      <c r="H424" s="80">
        <f t="shared" ref="H424:O424" si="137">SUM(H425:H426)</f>
        <v>0</v>
      </c>
      <c r="I424" s="80">
        <f t="shared" si="137"/>
        <v>0</v>
      </c>
      <c r="J424" s="80">
        <f t="shared" si="137"/>
        <v>0</v>
      </c>
      <c r="K424" s="80">
        <f t="shared" si="137"/>
        <v>0</v>
      </c>
      <c r="L424" s="80">
        <f>SUM(L425:L426)</f>
        <v>0</v>
      </c>
      <c r="M424" s="80">
        <f>SUM(M425:M426)</f>
        <v>0</v>
      </c>
      <c r="N424" s="80">
        <f>SUM(N425:N426)</f>
        <v>0</v>
      </c>
      <c r="O424" s="80">
        <f t="shared" si="137"/>
        <v>0</v>
      </c>
    </row>
    <row r="425" spans="1:15" x14ac:dyDescent="0.2">
      <c r="A425" s="79" t="s">
        <v>220</v>
      </c>
      <c r="B425" s="79" t="s">
        <v>221</v>
      </c>
      <c r="C425" s="79">
        <v>4</v>
      </c>
      <c r="D425" s="79" t="s">
        <v>222</v>
      </c>
      <c r="E425" s="79"/>
      <c r="F425" s="79">
        <v>961</v>
      </c>
      <c r="G425" s="79" t="s">
        <v>23</v>
      </c>
      <c r="H425" s="80">
        <v>0</v>
      </c>
      <c r="I425" s="80">
        <v>0</v>
      </c>
      <c r="J425" s="80">
        <f>+H425+I425</f>
        <v>0</v>
      </c>
      <c r="K425" s="80">
        <v>0</v>
      </c>
      <c r="L425" s="80">
        <v>0</v>
      </c>
      <c r="M425" s="80">
        <v>0</v>
      </c>
      <c r="N425" s="80">
        <v>0</v>
      </c>
      <c r="O425" s="80">
        <f>+J425-L425</f>
        <v>0</v>
      </c>
    </row>
    <row r="426" spans="1:15" x14ac:dyDescent="0.2">
      <c r="A426" s="79" t="s">
        <v>220</v>
      </c>
      <c r="B426" s="79" t="s">
        <v>221</v>
      </c>
      <c r="C426" s="79">
        <v>4</v>
      </c>
      <c r="D426" s="79" t="s">
        <v>222</v>
      </c>
      <c r="E426" s="79"/>
      <c r="F426" s="79">
        <v>962</v>
      </c>
      <c r="G426" s="79" t="s">
        <v>24</v>
      </c>
      <c r="H426" s="80">
        <v>0</v>
      </c>
      <c r="I426" s="80">
        <v>0</v>
      </c>
      <c r="J426" s="80">
        <f>+H426+I426</f>
        <v>0</v>
      </c>
      <c r="K426" s="80">
        <v>0</v>
      </c>
      <c r="L426" s="80">
        <v>0</v>
      </c>
      <c r="M426" s="80">
        <v>0</v>
      </c>
      <c r="N426" s="80">
        <v>0</v>
      </c>
      <c r="O426" s="80">
        <f>+J426-L426</f>
        <v>0</v>
      </c>
    </row>
    <row r="427" spans="1:15" x14ac:dyDescent="0.2">
      <c r="A427" s="79" t="s">
        <v>220</v>
      </c>
      <c r="B427" s="79" t="s">
        <v>221</v>
      </c>
      <c r="C427" s="79">
        <v>4</v>
      </c>
      <c r="D427" s="79" t="s">
        <v>222</v>
      </c>
      <c r="E427" s="79"/>
      <c r="F427" s="79">
        <v>9900</v>
      </c>
      <c r="G427" s="79" t="s">
        <v>25</v>
      </c>
      <c r="H427" s="80">
        <f t="shared" ref="H427:O427" si="138">SUM(H428)</f>
        <v>0</v>
      </c>
      <c r="I427" s="80">
        <f t="shared" si="138"/>
        <v>0</v>
      </c>
      <c r="J427" s="80">
        <f t="shared" si="138"/>
        <v>0</v>
      </c>
      <c r="K427" s="80">
        <f t="shared" si="138"/>
        <v>0</v>
      </c>
      <c r="L427" s="80">
        <f t="shared" si="138"/>
        <v>0</v>
      </c>
      <c r="M427" s="80">
        <f t="shared" si="138"/>
        <v>0</v>
      </c>
      <c r="N427" s="80">
        <f t="shared" si="138"/>
        <v>0</v>
      </c>
      <c r="O427" s="80">
        <f t="shared" si="138"/>
        <v>0</v>
      </c>
    </row>
    <row r="428" spans="1:15" x14ac:dyDescent="0.2">
      <c r="A428" s="79" t="s">
        <v>220</v>
      </c>
      <c r="B428" s="79" t="s">
        <v>221</v>
      </c>
      <c r="C428" s="79">
        <v>4</v>
      </c>
      <c r="D428" s="79" t="s">
        <v>222</v>
      </c>
      <c r="E428" s="79"/>
      <c r="F428" s="79">
        <v>991</v>
      </c>
      <c r="G428" s="79" t="s">
        <v>26</v>
      </c>
      <c r="H428" s="80">
        <v>0</v>
      </c>
      <c r="I428" s="80">
        <v>0</v>
      </c>
      <c r="J428" s="80">
        <f>+H428+I428</f>
        <v>0</v>
      </c>
      <c r="K428" s="80">
        <v>0</v>
      </c>
      <c r="L428" s="80">
        <v>0</v>
      </c>
      <c r="M428" s="80">
        <v>0</v>
      </c>
      <c r="N428" s="80">
        <v>0</v>
      </c>
      <c r="O428" s="80">
        <f>+J428-L428</f>
        <v>0</v>
      </c>
    </row>
  </sheetData>
  <sheetProtection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57.2851562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 t="s">
        <v>179</v>
      </c>
    </row>
    <row r="3" spans="1:1" x14ac:dyDescent="0.2">
      <c r="A3" s="52" t="s">
        <v>180</v>
      </c>
    </row>
    <row r="4" spans="1:1" x14ac:dyDescent="0.2">
      <c r="A4" s="78" t="s">
        <v>219</v>
      </c>
    </row>
    <row r="5" spans="1:1" x14ac:dyDescent="0.2">
      <c r="A5" s="52" t="s">
        <v>181</v>
      </c>
    </row>
    <row r="6" spans="1:1" ht="20.399999999999999" x14ac:dyDescent="0.2">
      <c r="A6" s="56" t="s">
        <v>182</v>
      </c>
    </row>
    <row r="7" spans="1:1" x14ac:dyDescent="0.2">
      <c r="A7" s="56" t="s">
        <v>183</v>
      </c>
    </row>
    <row r="8" spans="1:1" x14ac:dyDescent="0.2">
      <c r="A8" s="52" t="s">
        <v>184</v>
      </c>
    </row>
    <row r="9" spans="1:1" x14ac:dyDescent="0.2">
      <c r="A9" s="52" t="s">
        <v>185</v>
      </c>
    </row>
    <row r="10" spans="1:1" x14ac:dyDescent="0.2">
      <c r="A10" s="52" t="s">
        <v>186</v>
      </c>
    </row>
    <row r="11" spans="1:1" x14ac:dyDescent="0.2">
      <c r="A11" s="52" t="s">
        <v>187</v>
      </c>
    </row>
    <row r="12" spans="1:1" ht="30.6" x14ac:dyDescent="0.2">
      <c r="A12" s="52" t="s">
        <v>188</v>
      </c>
    </row>
    <row r="13" spans="1:1" ht="30.6" x14ac:dyDescent="0.2">
      <c r="A13" s="52" t="s">
        <v>189</v>
      </c>
    </row>
    <row r="14" spans="1:1" ht="20.399999999999999" x14ac:dyDescent="0.2">
      <c r="A14" s="52" t="s">
        <v>190</v>
      </c>
    </row>
    <row r="15" spans="1:1" x14ac:dyDescent="0.2">
      <c r="A15" s="52" t="s">
        <v>191</v>
      </c>
    </row>
    <row r="16" spans="1:1" x14ac:dyDescent="0.2">
      <c r="A16" s="52" t="s">
        <v>192</v>
      </c>
    </row>
    <row r="17" spans="1:1" x14ac:dyDescent="0.2">
      <c r="A17" s="52"/>
    </row>
    <row r="18" spans="1:1" x14ac:dyDescent="0.2">
      <c r="A18" s="34" t="s">
        <v>166</v>
      </c>
    </row>
    <row r="19" spans="1:1" x14ac:dyDescent="0.2">
      <c r="A19" s="52" t="s">
        <v>176</v>
      </c>
    </row>
    <row r="20" spans="1:1" x14ac:dyDescent="0.2">
      <c r="A20" s="52"/>
    </row>
    <row r="21" spans="1:1" x14ac:dyDescent="0.2">
      <c r="A21" s="34" t="s">
        <v>169</v>
      </c>
    </row>
    <row r="22" spans="1:1" x14ac:dyDescent="0.2">
      <c r="A22" s="52" t="s">
        <v>175</v>
      </c>
    </row>
    <row r="23" spans="1:1" x14ac:dyDescent="0.2">
      <c r="A23" s="52"/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31" customWidth="1"/>
    <col min="2" max="2" width="61.140625" style="31" bestFit="1" customWidth="1"/>
    <col min="3" max="3" width="18.28515625" style="31" customWidth="1"/>
    <col min="4" max="4" width="19.85546875" style="31" customWidth="1"/>
    <col min="5" max="8" width="18.28515625" style="31" customWidth="1"/>
    <col min="9" max="16384" width="12" style="31"/>
  </cols>
  <sheetData>
    <row r="1" spans="1:8" ht="60" customHeight="1" x14ac:dyDescent="0.2">
      <c r="A1" s="81" t="s">
        <v>28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40" t="s">
        <v>37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32">
        <v>900001</v>
      </c>
      <c r="B3" s="9" t="s">
        <v>46</v>
      </c>
      <c r="C3" s="10">
        <f t="shared" ref="C3:H3" si="0">+C4+C12+C22+C32+C42+C52+C56+C64+C68</f>
        <v>91396948</v>
      </c>
      <c r="D3" s="10">
        <f t="shared" si="0"/>
        <v>40000000</v>
      </c>
      <c r="E3" s="10">
        <f t="shared" si="0"/>
        <v>131396948</v>
      </c>
      <c r="F3" s="10">
        <f t="shared" si="0"/>
        <v>51723385.82</v>
      </c>
      <c r="G3" s="10">
        <f t="shared" si="0"/>
        <v>50530302.109999999</v>
      </c>
      <c r="H3" s="11">
        <f t="shared" si="0"/>
        <v>79673562.180000007</v>
      </c>
    </row>
    <row r="4" spans="1:8" x14ac:dyDescent="0.2">
      <c r="A4" s="57">
        <v>1000</v>
      </c>
      <c r="B4" s="24" t="s">
        <v>93</v>
      </c>
      <c r="C4" s="58">
        <f t="shared" ref="C4:H4" si="1">SUM(C5:C11)</f>
        <v>40128342</v>
      </c>
      <c r="D4" s="58">
        <f t="shared" si="1"/>
        <v>0</v>
      </c>
      <c r="E4" s="58">
        <f t="shared" si="1"/>
        <v>40128342</v>
      </c>
      <c r="F4" s="58">
        <f>SUM(F5:F11)</f>
        <v>35251554.779999994</v>
      </c>
      <c r="G4" s="58">
        <f>SUM(G5:G11)</f>
        <v>34737889.099999994</v>
      </c>
      <c r="H4" s="59">
        <f t="shared" si="1"/>
        <v>4876787.2200000044</v>
      </c>
    </row>
    <row r="5" spans="1:8" x14ac:dyDescent="0.2">
      <c r="A5" s="57">
        <v>1100</v>
      </c>
      <c r="B5" s="60" t="s">
        <v>94</v>
      </c>
      <c r="C5" s="58">
        <v>20302126</v>
      </c>
      <c r="D5" s="58">
        <v>0</v>
      </c>
      <c r="E5" s="58">
        <f>+C5+D5</f>
        <v>20302126</v>
      </c>
      <c r="F5" s="58">
        <v>18604202.699999996</v>
      </c>
      <c r="G5" s="58">
        <v>18604202.699999996</v>
      </c>
      <c r="H5" s="59">
        <f>+E5-F5</f>
        <v>1697923.3000000045</v>
      </c>
    </row>
    <row r="6" spans="1:8" x14ac:dyDescent="0.2">
      <c r="A6" s="57">
        <v>1200</v>
      </c>
      <c r="B6" s="60" t="s">
        <v>95</v>
      </c>
      <c r="C6" s="58">
        <v>880000</v>
      </c>
      <c r="D6" s="58">
        <v>280000</v>
      </c>
      <c r="E6" s="58">
        <f t="shared" ref="E6:E11" si="2">+C6+D6</f>
        <v>1160000</v>
      </c>
      <c r="F6" s="58">
        <v>1064455.3</v>
      </c>
      <c r="G6" s="58">
        <v>1064116.27</v>
      </c>
      <c r="H6" s="59">
        <f t="shared" ref="H6:H11" si="3">+E6-F6</f>
        <v>95544.699999999953</v>
      </c>
    </row>
    <row r="7" spans="1:8" x14ac:dyDescent="0.2">
      <c r="A7" s="57">
        <v>1300</v>
      </c>
      <c r="B7" s="60" t="s">
        <v>96</v>
      </c>
      <c r="C7" s="58">
        <v>3981988</v>
      </c>
      <c r="D7" s="58">
        <v>0</v>
      </c>
      <c r="E7" s="58">
        <f t="shared" si="2"/>
        <v>3981988</v>
      </c>
      <c r="F7" s="58">
        <v>3586493.9</v>
      </c>
      <c r="G7" s="58">
        <v>3586493.9</v>
      </c>
      <c r="H7" s="59">
        <f t="shared" si="3"/>
        <v>395494.10000000009</v>
      </c>
    </row>
    <row r="8" spans="1:8" x14ac:dyDescent="0.2">
      <c r="A8" s="57">
        <v>1400</v>
      </c>
      <c r="B8" s="60" t="s">
        <v>97</v>
      </c>
      <c r="C8" s="58">
        <v>4545480</v>
      </c>
      <c r="D8" s="58">
        <v>0</v>
      </c>
      <c r="E8" s="58">
        <f t="shared" si="2"/>
        <v>4545480</v>
      </c>
      <c r="F8" s="58">
        <v>3999719.59</v>
      </c>
      <c r="G8" s="58">
        <v>3486392.94</v>
      </c>
      <c r="H8" s="59">
        <f t="shared" si="3"/>
        <v>545760.41000000015</v>
      </c>
    </row>
    <row r="9" spans="1:8" x14ac:dyDescent="0.2">
      <c r="A9" s="57">
        <v>1500</v>
      </c>
      <c r="B9" s="60" t="s">
        <v>98</v>
      </c>
      <c r="C9" s="58">
        <v>9403748</v>
      </c>
      <c r="D9" s="58">
        <v>0</v>
      </c>
      <c r="E9" s="58">
        <f t="shared" si="2"/>
        <v>9403748</v>
      </c>
      <c r="F9" s="58">
        <v>7996683.29</v>
      </c>
      <c r="G9" s="58">
        <v>7996683.29</v>
      </c>
      <c r="H9" s="59">
        <f t="shared" si="3"/>
        <v>1407064.71</v>
      </c>
    </row>
    <row r="10" spans="1:8" x14ac:dyDescent="0.2">
      <c r="A10" s="57">
        <v>1600</v>
      </c>
      <c r="B10" s="60" t="s">
        <v>99</v>
      </c>
      <c r="C10" s="58">
        <v>1000000</v>
      </c>
      <c r="D10" s="58">
        <v>-280000</v>
      </c>
      <c r="E10" s="58">
        <f t="shared" si="2"/>
        <v>720000</v>
      </c>
      <c r="F10" s="58">
        <v>0</v>
      </c>
      <c r="G10" s="58">
        <v>0</v>
      </c>
      <c r="H10" s="59">
        <f t="shared" si="3"/>
        <v>720000</v>
      </c>
    </row>
    <row r="11" spans="1:8" x14ac:dyDescent="0.2">
      <c r="A11" s="57">
        <v>1700</v>
      </c>
      <c r="B11" s="60" t="s">
        <v>100</v>
      </c>
      <c r="C11" s="58">
        <v>15000</v>
      </c>
      <c r="D11" s="58">
        <v>0</v>
      </c>
      <c r="E11" s="58">
        <f t="shared" si="2"/>
        <v>15000</v>
      </c>
      <c r="F11" s="58">
        <v>0</v>
      </c>
      <c r="G11" s="58">
        <v>0</v>
      </c>
      <c r="H11" s="59">
        <f t="shared" si="3"/>
        <v>15000</v>
      </c>
    </row>
    <row r="12" spans="1:8" x14ac:dyDescent="0.2">
      <c r="A12" s="57">
        <v>2000</v>
      </c>
      <c r="B12" s="24" t="s">
        <v>101</v>
      </c>
      <c r="C12" s="58">
        <f t="shared" ref="C12:H12" si="4">SUM(C13:C21)</f>
        <v>1929349</v>
      </c>
      <c r="D12" s="58">
        <f t="shared" si="4"/>
        <v>0</v>
      </c>
      <c r="E12" s="58">
        <f t="shared" si="4"/>
        <v>1929349</v>
      </c>
      <c r="F12" s="58">
        <f>SUM(F13:F21)</f>
        <v>1391370.7</v>
      </c>
      <c r="G12" s="58">
        <f>SUM(G13:G21)</f>
        <v>1331222.96</v>
      </c>
      <c r="H12" s="59">
        <f t="shared" si="4"/>
        <v>537978.30000000005</v>
      </c>
    </row>
    <row r="13" spans="1:8" x14ac:dyDescent="0.2">
      <c r="A13" s="57">
        <v>2100</v>
      </c>
      <c r="B13" s="60" t="s">
        <v>102</v>
      </c>
      <c r="C13" s="58">
        <v>504399</v>
      </c>
      <c r="D13" s="58">
        <v>0</v>
      </c>
      <c r="E13" s="58">
        <f t="shared" ref="E13:E21" si="5">+C13+D13</f>
        <v>504399</v>
      </c>
      <c r="F13" s="58">
        <v>354599.31</v>
      </c>
      <c r="G13" s="58">
        <v>354599.31</v>
      </c>
      <c r="H13" s="59">
        <f t="shared" ref="H13:H21" si="6">+E13-F13</f>
        <v>149799.69</v>
      </c>
    </row>
    <row r="14" spans="1:8" x14ac:dyDescent="0.2">
      <c r="A14" s="57">
        <v>2200</v>
      </c>
      <c r="B14" s="60" t="s">
        <v>103</v>
      </c>
      <c r="C14" s="58">
        <v>39600</v>
      </c>
      <c r="D14" s="58">
        <v>0</v>
      </c>
      <c r="E14" s="58">
        <f t="shared" si="5"/>
        <v>39600</v>
      </c>
      <c r="F14" s="58">
        <v>15708.3</v>
      </c>
      <c r="G14" s="58">
        <v>15708.3</v>
      </c>
      <c r="H14" s="59">
        <f t="shared" si="6"/>
        <v>23891.7</v>
      </c>
    </row>
    <row r="15" spans="1:8" x14ac:dyDescent="0.2">
      <c r="A15" s="57">
        <v>2300</v>
      </c>
      <c r="B15" s="60" t="s">
        <v>104</v>
      </c>
      <c r="C15" s="58">
        <v>0</v>
      </c>
      <c r="D15" s="58">
        <v>0</v>
      </c>
      <c r="E15" s="58">
        <f t="shared" si="5"/>
        <v>0</v>
      </c>
      <c r="F15" s="58">
        <v>0</v>
      </c>
      <c r="G15" s="58">
        <v>0</v>
      </c>
      <c r="H15" s="59">
        <f t="shared" si="6"/>
        <v>0</v>
      </c>
    </row>
    <row r="16" spans="1:8" x14ac:dyDescent="0.2">
      <c r="A16" s="57">
        <v>2400</v>
      </c>
      <c r="B16" s="60" t="s">
        <v>105</v>
      </c>
      <c r="C16" s="58">
        <v>81600</v>
      </c>
      <c r="D16" s="58">
        <v>20400</v>
      </c>
      <c r="E16" s="58">
        <f t="shared" si="5"/>
        <v>102000</v>
      </c>
      <c r="F16" s="58">
        <v>19254.8</v>
      </c>
      <c r="G16" s="58">
        <v>19254.8</v>
      </c>
      <c r="H16" s="59">
        <f t="shared" si="6"/>
        <v>82745.2</v>
      </c>
    </row>
    <row r="17" spans="1:8" x14ac:dyDescent="0.2">
      <c r="A17" s="57">
        <v>2500</v>
      </c>
      <c r="B17" s="60" t="s">
        <v>106</v>
      </c>
      <c r="C17" s="58">
        <v>11000</v>
      </c>
      <c r="D17" s="58">
        <v>0</v>
      </c>
      <c r="E17" s="58">
        <f t="shared" si="5"/>
        <v>11000</v>
      </c>
      <c r="F17" s="58">
        <v>2224.48</v>
      </c>
      <c r="G17" s="58">
        <v>2224.48</v>
      </c>
      <c r="H17" s="59">
        <f t="shared" si="6"/>
        <v>8775.52</v>
      </c>
    </row>
    <row r="18" spans="1:8" x14ac:dyDescent="0.2">
      <c r="A18" s="57">
        <v>2600</v>
      </c>
      <c r="B18" s="60" t="s">
        <v>107</v>
      </c>
      <c r="C18" s="58">
        <v>882000</v>
      </c>
      <c r="D18" s="58">
        <v>0</v>
      </c>
      <c r="E18" s="58">
        <f t="shared" si="5"/>
        <v>882000</v>
      </c>
      <c r="F18" s="58">
        <v>796194.6</v>
      </c>
      <c r="G18" s="58">
        <v>736046.86</v>
      </c>
      <c r="H18" s="59">
        <f t="shared" si="6"/>
        <v>85805.400000000023</v>
      </c>
    </row>
    <row r="19" spans="1:8" x14ac:dyDescent="0.2">
      <c r="A19" s="57">
        <v>2700</v>
      </c>
      <c r="B19" s="60" t="s">
        <v>108</v>
      </c>
      <c r="C19" s="58">
        <v>146500</v>
      </c>
      <c r="D19" s="58">
        <v>-20400</v>
      </c>
      <c r="E19" s="58">
        <f t="shared" si="5"/>
        <v>126100</v>
      </c>
      <c r="F19" s="58">
        <v>37909.49</v>
      </c>
      <c r="G19" s="58">
        <v>37909.49</v>
      </c>
      <c r="H19" s="59">
        <f t="shared" si="6"/>
        <v>88190.510000000009</v>
      </c>
    </row>
    <row r="20" spans="1:8" x14ac:dyDescent="0.2">
      <c r="A20" s="57">
        <v>2800</v>
      </c>
      <c r="B20" s="60" t="s">
        <v>109</v>
      </c>
      <c r="C20" s="58">
        <v>0</v>
      </c>
      <c r="D20" s="58">
        <v>0</v>
      </c>
      <c r="E20" s="58">
        <f t="shared" si="5"/>
        <v>0</v>
      </c>
      <c r="F20" s="58">
        <v>0</v>
      </c>
      <c r="G20" s="58">
        <v>0</v>
      </c>
      <c r="H20" s="59">
        <f t="shared" si="6"/>
        <v>0</v>
      </c>
    </row>
    <row r="21" spans="1:8" x14ac:dyDescent="0.2">
      <c r="A21" s="57">
        <v>2900</v>
      </c>
      <c r="B21" s="60" t="s">
        <v>110</v>
      </c>
      <c r="C21" s="58">
        <v>264250</v>
      </c>
      <c r="D21" s="58">
        <v>0</v>
      </c>
      <c r="E21" s="58">
        <f t="shared" si="5"/>
        <v>264250</v>
      </c>
      <c r="F21" s="58">
        <v>165479.72</v>
      </c>
      <c r="G21" s="58">
        <v>165479.72</v>
      </c>
      <c r="H21" s="59">
        <f t="shared" si="6"/>
        <v>98770.28</v>
      </c>
    </row>
    <row r="22" spans="1:8" x14ac:dyDescent="0.2">
      <c r="A22" s="57">
        <v>3000</v>
      </c>
      <c r="B22" s="24" t="s">
        <v>111</v>
      </c>
      <c r="C22" s="58">
        <f t="shared" ref="C22:H22" si="7">SUM(C23:C31)</f>
        <v>12651593</v>
      </c>
      <c r="D22" s="58">
        <f t="shared" si="7"/>
        <v>0</v>
      </c>
      <c r="E22" s="58">
        <f t="shared" si="7"/>
        <v>12651593</v>
      </c>
      <c r="F22" s="58">
        <f>SUM(F23:F31)</f>
        <v>7894950.9900000012</v>
      </c>
      <c r="G22" s="58">
        <f>SUM(G23:G31)</f>
        <v>7414880.7000000002</v>
      </c>
      <c r="H22" s="59">
        <f t="shared" si="7"/>
        <v>4756642.0099999988</v>
      </c>
    </row>
    <row r="23" spans="1:8" x14ac:dyDescent="0.2">
      <c r="A23" s="57">
        <v>3100</v>
      </c>
      <c r="B23" s="60" t="s">
        <v>112</v>
      </c>
      <c r="C23" s="58">
        <v>510580</v>
      </c>
      <c r="D23" s="58">
        <v>25000</v>
      </c>
      <c r="E23" s="58">
        <f t="shared" ref="E23:E31" si="8">+C23+D23</f>
        <v>535580</v>
      </c>
      <c r="F23" s="58">
        <v>493067.86</v>
      </c>
      <c r="G23" s="58">
        <v>474943.86</v>
      </c>
      <c r="H23" s="59">
        <f t="shared" ref="H23:H31" si="9">+E23-F23</f>
        <v>42512.140000000014</v>
      </c>
    </row>
    <row r="24" spans="1:8" x14ac:dyDescent="0.2">
      <c r="A24" s="57">
        <v>3200</v>
      </c>
      <c r="B24" s="60" t="s">
        <v>113</v>
      </c>
      <c r="C24" s="58">
        <v>393000</v>
      </c>
      <c r="D24" s="58">
        <v>69000</v>
      </c>
      <c r="E24" s="58">
        <f t="shared" si="8"/>
        <v>462000</v>
      </c>
      <c r="F24" s="58">
        <v>311779.93</v>
      </c>
      <c r="G24" s="58">
        <v>305336.33</v>
      </c>
      <c r="H24" s="59">
        <f t="shared" si="9"/>
        <v>150220.07</v>
      </c>
    </row>
    <row r="25" spans="1:8" x14ac:dyDescent="0.2">
      <c r="A25" s="57">
        <v>3300</v>
      </c>
      <c r="B25" s="60" t="s">
        <v>114</v>
      </c>
      <c r="C25" s="58">
        <v>4957010</v>
      </c>
      <c r="D25" s="58">
        <v>120040</v>
      </c>
      <c r="E25" s="58">
        <f t="shared" si="8"/>
        <v>5077050</v>
      </c>
      <c r="F25" s="58">
        <v>3225452.37</v>
      </c>
      <c r="G25" s="58">
        <v>3076533.33</v>
      </c>
      <c r="H25" s="59">
        <f t="shared" si="9"/>
        <v>1851597.63</v>
      </c>
    </row>
    <row r="26" spans="1:8" x14ac:dyDescent="0.2">
      <c r="A26" s="57">
        <v>3400</v>
      </c>
      <c r="B26" s="60" t="s">
        <v>115</v>
      </c>
      <c r="C26" s="58">
        <v>2309730</v>
      </c>
      <c r="D26" s="58">
        <v>210000</v>
      </c>
      <c r="E26" s="58">
        <f t="shared" si="8"/>
        <v>2519730</v>
      </c>
      <c r="F26" s="58">
        <v>1477855.66</v>
      </c>
      <c r="G26" s="58">
        <v>1258786.5</v>
      </c>
      <c r="H26" s="59">
        <f t="shared" si="9"/>
        <v>1041874.3400000001</v>
      </c>
    </row>
    <row r="27" spans="1:8" x14ac:dyDescent="0.2">
      <c r="A27" s="57">
        <v>3500</v>
      </c>
      <c r="B27" s="60" t="s">
        <v>116</v>
      </c>
      <c r="C27" s="58">
        <v>941515</v>
      </c>
      <c r="D27" s="58">
        <v>360000</v>
      </c>
      <c r="E27" s="58">
        <f t="shared" si="8"/>
        <v>1301515</v>
      </c>
      <c r="F27" s="58">
        <v>1049944.3</v>
      </c>
      <c r="G27" s="58">
        <v>1049944.3</v>
      </c>
      <c r="H27" s="59">
        <f t="shared" si="9"/>
        <v>251570.69999999995</v>
      </c>
    </row>
    <row r="28" spans="1:8" x14ac:dyDescent="0.2">
      <c r="A28" s="57">
        <v>3600</v>
      </c>
      <c r="B28" s="60" t="s">
        <v>117</v>
      </c>
      <c r="C28" s="58">
        <v>1693300</v>
      </c>
      <c r="D28" s="58">
        <v>-640000</v>
      </c>
      <c r="E28" s="58">
        <f t="shared" si="8"/>
        <v>1053300</v>
      </c>
      <c r="F28" s="58">
        <v>286849.83</v>
      </c>
      <c r="G28" s="58">
        <v>286849.83</v>
      </c>
      <c r="H28" s="59">
        <f t="shared" si="9"/>
        <v>766450.16999999993</v>
      </c>
    </row>
    <row r="29" spans="1:8" x14ac:dyDescent="0.2">
      <c r="A29" s="57">
        <v>3700</v>
      </c>
      <c r="B29" s="60" t="s">
        <v>118</v>
      </c>
      <c r="C29" s="58">
        <v>307600</v>
      </c>
      <c r="D29" s="58">
        <v>0</v>
      </c>
      <c r="E29" s="58">
        <f t="shared" si="8"/>
        <v>307600</v>
      </c>
      <c r="F29" s="58">
        <v>108911.19</v>
      </c>
      <c r="G29" s="58">
        <v>108911.19</v>
      </c>
      <c r="H29" s="59">
        <f t="shared" si="9"/>
        <v>198688.81</v>
      </c>
    </row>
    <row r="30" spans="1:8" x14ac:dyDescent="0.2">
      <c r="A30" s="57">
        <v>3800</v>
      </c>
      <c r="B30" s="60" t="s">
        <v>119</v>
      </c>
      <c r="C30" s="58">
        <v>214515</v>
      </c>
      <c r="D30" s="58">
        <v>99240</v>
      </c>
      <c r="E30" s="58">
        <f t="shared" si="8"/>
        <v>313755</v>
      </c>
      <c r="F30" s="58">
        <v>269022.74</v>
      </c>
      <c r="G30" s="58">
        <v>269022.74</v>
      </c>
      <c r="H30" s="59">
        <f t="shared" si="9"/>
        <v>44732.260000000009</v>
      </c>
    </row>
    <row r="31" spans="1:8" x14ac:dyDescent="0.2">
      <c r="A31" s="57">
        <v>3900</v>
      </c>
      <c r="B31" s="60" t="s">
        <v>120</v>
      </c>
      <c r="C31" s="58">
        <v>1324343</v>
      </c>
      <c r="D31" s="58">
        <v>-243280</v>
      </c>
      <c r="E31" s="58">
        <f t="shared" si="8"/>
        <v>1081063</v>
      </c>
      <c r="F31" s="58">
        <v>672067.11</v>
      </c>
      <c r="G31" s="58">
        <v>584552.62</v>
      </c>
      <c r="H31" s="59">
        <f t="shared" si="9"/>
        <v>408995.89</v>
      </c>
    </row>
    <row r="32" spans="1:8" x14ac:dyDescent="0.2">
      <c r="A32" s="57">
        <v>4000</v>
      </c>
      <c r="B32" s="24" t="s">
        <v>121</v>
      </c>
      <c r="C32" s="58">
        <f t="shared" ref="C32:H32" si="10">SUM(C33:C41)</f>
        <v>200000</v>
      </c>
      <c r="D32" s="58">
        <f t="shared" si="10"/>
        <v>699232</v>
      </c>
      <c r="E32" s="58">
        <f t="shared" si="10"/>
        <v>899232</v>
      </c>
      <c r="F32" s="58">
        <f>SUM(F33:F41)</f>
        <v>763686.18</v>
      </c>
      <c r="G32" s="58">
        <f>SUM(G33:G41)</f>
        <v>624486.18000000005</v>
      </c>
      <c r="H32" s="59">
        <f t="shared" si="10"/>
        <v>135545.81999999995</v>
      </c>
    </row>
    <row r="33" spans="1:8" x14ac:dyDescent="0.2">
      <c r="A33" s="57">
        <v>4100</v>
      </c>
      <c r="B33" s="60" t="s">
        <v>122</v>
      </c>
      <c r="C33" s="58">
        <v>0</v>
      </c>
      <c r="D33" s="58">
        <v>0</v>
      </c>
      <c r="E33" s="58">
        <f t="shared" ref="E33:E41" si="11">+C33+D33</f>
        <v>0</v>
      </c>
      <c r="F33" s="58">
        <v>0</v>
      </c>
      <c r="G33" s="58">
        <v>0</v>
      </c>
      <c r="H33" s="59">
        <f t="shared" ref="H33:H41" si="12">+E33-F33</f>
        <v>0</v>
      </c>
    </row>
    <row r="34" spans="1:8" x14ac:dyDescent="0.2">
      <c r="A34" s="57">
        <v>4200</v>
      </c>
      <c r="B34" s="60" t="s">
        <v>123</v>
      </c>
      <c r="C34" s="58">
        <v>0</v>
      </c>
      <c r="D34" s="58">
        <v>0</v>
      </c>
      <c r="E34" s="58">
        <f t="shared" si="11"/>
        <v>0</v>
      </c>
      <c r="F34" s="58">
        <v>0</v>
      </c>
      <c r="G34" s="58">
        <v>0</v>
      </c>
      <c r="H34" s="59">
        <f t="shared" si="12"/>
        <v>0</v>
      </c>
    </row>
    <row r="35" spans="1:8" x14ac:dyDescent="0.2">
      <c r="A35" s="57">
        <v>4300</v>
      </c>
      <c r="B35" s="60" t="s">
        <v>124</v>
      </c>
      <c r="C35" s="58">
        <v>0</v>
      </c>
      <c r="D35" s="58">
        <v>0</v>
      </c>
      <c r="E35" s="58">
        <f t="shared" si="11"/>
        <v>0</v>
      </c>
      <c r="F35" s="58">
        <v>0</v>
      </c>
      <c r="G35" s="58">
        <v>0</v>
      </c>
      <c r="H35" s="59">
        <f t="shared" si="12"/>
        <v>0</v>
      </c>
    </row>
    <row r="36" spans="1:8" x14ac:dyDescent="0.2">
      <c r="A36" s="57">
        <v>4400</v>
      </c>
      <c r="B36" s="60" t="s">
        <v>125</v>
      </c>
      <c r="C36" s="58">
        <v>200000</v>
      </c>
      <c r="D36" s="58">
        <v>699232</v>
      </c>
      <c r="E36" s="58">
        <f t="shared" si="11"/>
        <v>899232</v>
      </c>
      <c r="F36" s="58">
        <v>763686.18</v>
      </c>
      <c r="G36" s="58">
        <v>624486.18000000005</v>
      </c>
      <c r="H36" s="59">
        <f t="shared" si="12"/>
        <v>135545.81999999995</v>
      </c>
    </row>
    <row r="37" spans="1:8" x14ac:dyDescent="0.2">
      <c r="A37" s="57">
        <v>4500</v>
      </c>
      <c r="B37" s="60" t="s">
        <v>126</v>
      </c>
      <c r="C37" s="58">
        <v>0</v>
      </c>
      <c r="D37" s="58">
        <v>0</v>
      </c>
      <c r="E37" s="58">
        <f t="shared" si="11"/>
        <v>0</v>
      </c>
      <c r="F37" s="58">
        <v>0</v>
      </c>
      <c r="G37" s="58">
        <v>0</v>
      </c>
      <c r="H37" s="59">
        <f t="shared" si="12"/>
        <v>0</v>
      </c>
    </row>
    <row r="38" spans="1:8" x14ac:dyDescent="0.2">
      <c r="A38" s="57">
        <v>4600</v>
      </c>
      <c r="B38" s="60" t="s">
        <v>127</v>
      </c>
      <c r="C38" s="58">
        <v>0</v>
      </c>
      <c r="D38" s="58">
        <v>0</v>
      </c>
      <c r="E38" s="58">
        <f t="shared" si="11"/>
        <v>0</v>
      </c>
      <c r="F38" s="58">
        <v>0</v>
      </c>
      <c r="G38" s="58">
        <v>0</v>
      </c>
      <c r="H38" s="59">
        <f t="shared" si="12"/>
        <v>0</v>
      </c>
    </row>
    <row r="39" spans="1:8" x14ac:dyDescent="0.2">
      <c r="A39" s="57">
        <v>4700</v>
      </c>
      <c r="B39" s="60" t="s">
        <v>128</v>
      </c>
      <c r="C39" s="58">
        <v>0</v>
      </c>
      <c r="D39" s="58">
        <v>0</v>
      </c>
      <c r="E39" s="58">
        <f t="shared" si="11"/>
        <v>0</v>
      </c>
      <c r="F39" s="58">
        <v>0</v>
      </c>
      <c r="G39" s="58">
        <v>0</v>
      </c>
      <c r="H39" s="59">
        <f t="shared" si="12"/>
        <v>0</v>
      </c>
    </row>
    <row r="40" spans="1:8" x14ac:dyDescent="0.2">
      <c r="A40" s="57">
        <v>4800</v>
      </c>
      <c r="B40" s="60" t="s">
        <v>129</v>
      </c>
      <c r="C40" s="58">
        <v>0</v>
      </c>
      <c r="D40" s="58">
        <v>0</v>
      </c>
      <c r="E40" s="58">
        <f t="shared" si="11"/>
        <v>0</v>
      </c>
      <c r="F40" s="58">
        <v>0</v>
      </c>
      <c r="G40" s="58">
        <v>0</v>
      </c>
      <c r="H40" s="59">
        <f t="shared" si="12"/>
        <v>0</v>
      </c>
    </row>
    <row r="41" spans="1:8" x14ac:dyDescent="0.2">
      <c r="A41" s="57">
        <v>4900</v>
      </c>
      <c r="B41" s="60" t="s">
        <v>130</v>
      </c>
      <c r="C41" s="58">
        <v>0</v>
      </c>
      <c r="D41" s="58">
        <v>0</v>
      </c>
      <c r="E41" s="58">
        <f t="shared" si="11"/>
        <v>0</v>
      </c>
      <c r="F41" s="58">
        <v>0</v>
      </c>
      <c r="G41" s="58">
        <v>0</v>
      </c>
      <c r="H41" s="59">
        <f t="shared" si="12"/>
        <v>0</v>
      </c>
    </row>
    <row r="42" spans="1:8" x14ac:dyDescent="0.2">
      <c r="A42" s="57">
        <v>5000</v>
      </c>
      <c r="B42" s="24" t="s">
        <v>131</v>
      </c>
      <c r="C42" s="58">
        <f t="shared" ref="C42:H42" si="13">SUM(C43:C51)</f>
        <v>3101000</v>
      </c>
      <c r="D42" s="58">
        <f t="shared" si="13"/>
        <v>0</v>
      </c>
      <c r="E42" s="58">
        <f t="shared" si="13"/>
        <v>3101000</v>
      </c>
      <c r="F42" s="58">
        <f>SUM(F43:F51)</f>
        <v>1257581.95</v>
      </c>
      <c r="G42" s="58">
        <f>SUM(G43:G51)</f>
        <v>1257581.95</v>
      </c>
      <c r="H42" s="59">
        <f t="shared" si="13"/>
        <v>1843418.05</v>
      </c>
    </row>
    <row r="43" spans="1:8" x14ac:dyDescent="0.2">
      <c r="A43" s="57">
        <v>5100</v>
      </c>
      <c r="B43" s="60" t="s">
        <v>132</v>
      </c>
      <c r="C43" s="58">
        <v>641000</v>
      </c>
      <c r="D43" s="58">
        <v>-20000</v>
      </c>
      <c r="E43" s="58">
        <f t="shared" ref="E43:E51" si="14">+C43+D43</f>
        <v>621000</v>
      </c>
      <c r="F43" s="58">
        <v>54670.8</v>
      </c>
      <c r="G43" s="58">
        <v>54670.8</v>
      </c>
      <c r="H43" s="59">
        <f t="shared" ref="H43:H51" si="15">+E43-F43</f>
        <v>566329.19999999995</v>
      </c>
    </row>
    <row r="44" spans="1:8" x14ac:dyDescent="0.2">
      <c r="A44" s="57">
        <v>5200</v>
      </c>
      <c r="B44" s="60" t="s">
        <v>133</v>
      </c>
      <c r="C44" s="58">
        <v>40000</v>
      </c>
      <c r="D44" s="58">
        <v>20000</v>
      </c>
      <c r="E44" s="58">
        <f t="shared" si="14"/>
        <v>60000</v>
      </c>
      <c r="F44" s="58">
        <v>16554.009999999998</v>
      </c>
      <c r="G44" s="58">
        <v>16554.009999999998</v>
      </c>
      <c r="H44" s="59">
        <f t="shared" si="15"/>
        <v>43445.990000000005</v>
      </c>
    </row>
    <row r="45" spans="1:8" x14ac:dyDescent="0.2">
      <c r="A45" s="57">
        <v>5300</v>
      </c>
      <c r="B45" s="60" t="s">
        <v>134</v>
      </c>
      <c r="C45" s="58">
        <v>0</v>
      </c>
      <c r="D45" s="58">
        <v>0</v>
      </c>
      <c r="E45" s="58">
        <f t="shared" si="14"/>
        <v>0</v>
      </c>
      <c r="F45" s="58">
        <v>0</v>
      </c>
      <c r="G45" s="58">
        <v>0</v>
      </c>
      <c r="H45" s="59">
        <f t="shared" si="15"/>
        <v>0</v>
      </c>
    </row>
    <row r="46" spans="1:8" x14ac:dyDescent="0.2">
      <c r="A46" s="57">
        <v>5400</v>
      </c>
      <c r="B46" s="60" t="s">
        <v>135</v>
      </c>
      <c r="C46" s="58">
        <v>1910000</v>
      </c>
      <c r="D46" s="58">
        <v>0</v>
      </c>
      <c r="E46" s="58">
        <f t="shared" si="14"/>
        <v>1910000</v>
      </c>
      <c r="F46" s="58">
        <v>964364</v>
      </c>
      <c r="G46" s="58">
        <v>964364</v>
      </c>
      <c r="H46" s="59">
        <f t="shared" si="15"/>
        <v>945636</v>
      </c>
    </row>
    <row r="47" spans="1:8" x14ac:dyDescent="0.2">
      <c r="A47" s="57">
        <v>5500</v>
      </c>
      <c r="B47" s="60" t="s">
        <v>136</v>
      </c>
      <c r="C47" s="58">
        <v>0</v>
      </c>
      <c r="D47" s="58">
        <v>0</v>
      </c>
      <c r="E47" s="58">
        <f t="shared" si="14"/>
        <v>0</v>
      </c>
      <c r="F47" s="58">
        <v>0</v>
      </c>
      <c r="G47" s="58">
        <v>0</v>
      </c>
      <c r="H47" s="59">
        <f t="shared" si="15"/>
        <v>0</v>
      </c>
    </row>
    <row r="48" spans="1:8" x14ac:dyDescent="0.2">
      <c r="A48" s="57">
        <v>5600</v>
      </c>
      <c r="B48" s="60" t="s">
        <v>137</v>
      </c>
      <c r="C48" s="58">
        <v>180000</v>
      </c>
      <c r="D48" s="58">
        <v>0</v>
      </c>
      <c r="E48" s="58">
        <f t="shared" si="14"/>
        <v>180000</v>
      </c>
      <c r="F48" s="58">
        <v>16800.740000000002</v>
      </c>
      <c r="G48" s="58">
        <v>16800.740000000002</v>
      </c>
      <c r="H48" s="59">
        <f t="shared" si="15"/>
        <v>163199.26</v>
      </c>
    </row>
    <row r="49" spans="1:8" x14ac:dyDescent="0.2">
      <c r="A49" s="57">
        <v>5700</v>
      </c>
      <c r="B49" s="60" t="s">
        <v>138</v>
      </c>
      <c r="C49" s="58">
        <v>0</v>
      </c>
      <c r="D49" s="58">
        <v>0</v>
      </c>
      <c r="E49" s="58">
        <f t="shared" si="14"/>
        <v>0</v>
      </c>
      <c r="F49" s="58">
        <v>0</v>
      </c>
      <c r="G49" s="58">
        <v>0</v>
      </c>
      <c r="H49" s="59">
        <f t="shared" si="15"/>
        <v>0</v>
      </c>
    </row>
    <row r="50" spans="1:8" x14ac:dyDescent="0.2">
      <c r="A50" s="57">
        <v>5800</v>
      </c>
      <c r="B50" s="60" t="s">
        <v>139</v>
      </c>
      <c r="C50" s="58">
        <v>0</v>
      </c>
      <c r="D50" s="58">
        <v>0</v>
      </c>
      <c r="E50" s="58">
        <f t="shared" si="14"/>
        <v>0</v>
      </c>
      <c r="F50" s="58">
        <v>0</v>
      </c>
      <c r="G50" s="58">
        <v>0</v>
      </c>
      <c r="H50" s="59">
        <f t="shared" si="15"/>
        <v>0</v>
      </c>
    </row>
    <row r="51" spans="1:8" x14ac:dyDescent="0.2">
      <c r="A51" s="57">
        <v>5900</v>
      </c>
      <c r="B51" s="60" t="s">
        <v>140</v>
      </c>
      <c r="C51" s="58">
        <v>330000</v>
      </c>
      <c r="D51" s="58">
        <v>0</v>
      </c>
      <c r="E51" s="58">
        <f t="shared" si="14"/>
        <v>330000</v>
      </c>
      <c r="F51" s="58">
        <v>205192.4</v>
      </c>
      <c r="G51" s="58">
        <v>205192.4</v>
      </c>
      <c r="H51" s="59">
        <f t="shared" si="15"/>
        <v>124807.6</v>
      </c>
    </row>
    <row r="52" spans="1:8" x14ac:dyDescent="0.2">
      <c r="A52" s="57">
        <v>6000</v>
      </c>
      <c r="B52" s="24" t="s">
        <v>163</v>
      </c>
      <c r="C52" s="58">
        <f t="shared" ref="C52:H52" si="16">SUM(C53:C55)</f>
        <v>32687432</v>
      </c>
      <c r="D52" s="58">
        <f t="shared" si="16"/>
        <v>40000000</v>
      </c>
      <c r="E52" s="58">
        <f t="shared" si="16"/>
        <v>72687432</v>
      </c>
      <c r="F52" s="58">
        <f>SUM(F53:F55)</f>
        <v>5164241.22</v>
      </c>
      <c r="G52" s="58">
        <f>SUM(G53:G55)</f>
        <v>5164241.22</v>
      </c>
      <c r="H52" s="59">
        <f t="shared" si="16"/>
        <v>67523190.780000001</v>
      </c>
    </row>
    <row r="53" spans="1:8" x14ac:dyDescent="0.2">
      <c r="A53" s="57">
        <v>6100</v>
      </c>
      <c r="B53" s="60" t="s">
        <v>141</v>
      </c>
      <c r="C53" s="58">
        <v>0</v>
      </c>
      <c r="D53" s="58">
        <v>0</v>
      </c>
      <c r="E53" s="58">
        <f>+C53+D53</f>
        <v>0</v>
      </c>
      <c r="F53" s="58">
        <v>0</v>
      </c>
      <c r="G53" s="58">
        <v>0</v>
      </c>
      <c r="H53" s="59">
        <f>+E53-F53</f>
        <v>0</v>
      </c>
    </row>
    <row r="54" spans="1:8" x14ac:dyDescent="0.2">
      <c r="A54" s="57">
        <v>6200</v>
      </c>
      <c r="B54" s="60" t="s">
        <v>142</v>
      </c>
      <c r="C54" s="58">
        <v>32687432</v>
      </c>
      <c r="D54" s="58">
        <v>40000000</v>
      </c>
      <c r="E54" s="58">
        <f>+C54+D54</f>
        <v>72687432</v>
      </c>
      <c r="F54" s="58">
        <v>5164241.22</v>
      </c>
      <c r="G54" s="58">
        <v>5164241.22</v>
      </c>
      <c r="H54" s="59">
        <f>+E54-F54</f>
        <v>67523190.780000001</v>
      </c>
    </row>
    <row r="55" spans="1:8" x14ac:dyDescent="0.2">
      <c r="A55" s="57">
        <v>6300</v>
      </c>
      <c r="B55" s="60" t="s">
        <v>143</v>
      </c>
      <c r="C55" s="58">
        <v>0</v>
      </c>
      <c r="D55" s="58">
        <v>0</v>
      </c>
      <c r="E55" s="58">
        <f>+C55+D55</f>
        <v>0</v>
      </c>
      <c r="F55" s="58">
        <v>0</v>
      </c>
      <c r="G55" s="58">
        <v>0</v>
      </c>
      <c r="H55" s="59">
        <f>+E55-F55</f>
        <v>0</v>
      </c>
    </row>
    <row r="56" spans="1:8" x14ac:dyDescent="0.2">
      <c r="A56" s="57">
        <v>7000</v>
      </c>
      <c r="B56" s="24" t="s">
        <v>144</v>
      </c>
      <c r="C56" s="58">
        <f t="shared" ref="C56:H56" si="17">SUM(C57:C63)</f>
        <v>0</v>
      </c>
      <c r="D56" s="58">
        <f t="shared" si="17"/>
        <v>0</v>
      </c>
      <c r="E56" s="58">
        <f t="shared" si="17"/>
        <v>0</v>
      </c>
      <c r="F56" s="58">
        <f>SUM(F57:F63)</f>
        <v>0</v>
      </c>
      <c r="G56" s="58">
        <f>SUM(G57:G63)</f>
        <v>0</v>
      </c>
      <c r="H56" s="59">
        <f t="shared" si="17"/>
        <v>0</v>
      </c>
    </row>
    <row r="57" spans="1:8" x14ac:dyDescent="0.2">
      <c r="A57" s="57">
        <v>7100</v>
      </c>
      <c r="B57" s="60" t="s">
        <v>145</v>
      </c>
      <c r="C57" s="58">
        <v>0</v>
      </c>
      <c r="D57" s="58">
        <v>0</v>
      </c>
      <c r="E57" s="58">
        <f t="shared" ref="E57:E63" si="18">+C57+D57</f>
        <v>0</v>
      </c>
      <c r="F57" s="58">
        <v>0</v>
      </c>
      <c r="G57" s="58">
        <v>0</v>
      </c>
      <c r="H57" s="59">
        <f t="shared" ref="H57:H63" si="19">+E57-F57</f>
        <v>0</v>
      </c>
    </row>
    <row r="58" spans="1:8" x14ac:dyDescent="0.2">
      <c r="A58" s="57">
        <v>7200</v>
      </c>
      <c r="B58" s="60" t="s">
        <v>146</v>
      </c>
      <c r="C58" s="58">
        <v>0</v>
      </c>
      <c r="D58" s="58">
        <v>0</v>
      </c>
      <c r="E58" s="58">
        <f t="shared" si="18"/>
        <v>0</v>
      </c>
      <c r="F58" s="58">
        <v>0</v>
      </c>
      <c r="G58" s="58">
        <v>0</v>
      </c>
      <c r="H58" s="59">
        <f t="shared" si="19"/>
        <v>0</v>
      </c>
    </row>
    <row r="59" spans="1:8" x14ac:dyDescent="0.2">
      <c r="A59" s="57">
        <v>7300</v>
      </c>
      <c r="B59" s="60" t="s">
        <v>147</v>
      </c>
      <c r="C59" s="58">
        <v>0</v>
      </c>
      <c r="D59" s="58">
        <v>0</v>
      </c>
      <c r="E59" s="58">
        <f t="shared" si="18"/>
        <v>0</v>
      </c>
      <c r="F59" s="58">
        <v>0</v>
      </c>
      <c r="G59" s="58">
        <v>0</v>
      </c>
      <c r="H59" s="59">
        <f t="shared" si="19"/>
        <v>0</v>
      </c>
    </row>
    <row r="60" spans="1:8" x14ac:dyDescent="0.2">
      <c r="A60" s="57">
        <v>7400</v>
      </c>
      <c r="B60" s="60" t="s">
        <v>148</v>
      </c>
      <c r="C60" s="58">
        <v>0</v>
      </c>
      <c r="D60" s="58">
        <v>0</v>
      </c>
      <c r="E60" s="58">
        <f t="shared" si="18"/>
        <v>0</v>
      </c>
      <c r="F60" s="58">
        <v>0</v>
      </c>
      <c r="G60" s="58">
        <v>0</v>
      </c>
      <c r="H60" s="59">
        <f t="shared" si="19"/>
        <v>0</v>
      </c>
    </row>
    <row r="61" spans="1:8" x14ac:dyDescent="0.2">
      <c r="A61" s="57">
        <v>7500</v>
      </c>
      <c r="B61" s="60" t="s">
        <v>149</v>
      </c>
      <c r="C61" s="58">
        <v>0</v>
      </c>
      <c r="D61" s="58">
        <v>0</v>
      </c>
      <c r="E61" s="58">
        <f t="shared" si="18"/>
        <v>0</v>
      </c>
      <c r="F61" s="58">
        <v>0</v>
      </c>
      <c r="G61" s="58">
        <v>0</v>
      </c>
      <c r="H61" s="59">
        <f t="shared" si="19"/>
        <v>0</v>
      </c>
    </row>
    <row r="62" spans="1:8" x14ac:dyDescent="0.2">
      <c r="A62" s="57">
        <v>7600</v>
      </c>
      <c r="B62" s="60" t="s">
        <v>150</v>
      </c>
      <c r="C62" s="58">
        <v>0</v>
      </c>
      <c r="D62" s="58">
        <v>0</v>
      </c>
      <c r="E62" s="58">
        <f t="shared" si="18"/>
        <v>0</v>
      </c>
      <c r="F62" s="58">
        <v>0</v>
      </c>
      <c r="G62" s="58">
        <v>0</v>
      </c>
      <c r="H62" s="59">
        <f t="shared" si="19"/>
        <v>0</v>
      </c>
    </row>
    <row r="63" spans="1:8" x14ac:dyDescent="0.2">
      <c r="A63" s="57">
        <v>7900</v>
      </c>
      <c r="B63" s="60" t="s">
        <v>151</v>
      </c>
      <c r="C63" s="58">
        <v>0</v>
      </c>
      <c r="D63" s="58">
        <v>0</v>
      </c>
      <c r="E63" s="58">
        <f t="shared" si="18"/>
        <v>0</v>
      </c>
      <c r="F63" s="58">
        <v>0</v>
      </c>
      <c r="G63" s="58">
        <v>0</v>
      </c>
      <c r="H63" s="59">
        <f t="shared" si="19"/>
        <v>0</v>
      </c>
    </row>
    <row r="64" spans="1:8" x14ac:dyDescent="0.2">
      <c r="A64" s="57">
        <v>8000</v>
      </c>
      <c r="B64" s="24" t="s">
        <v>152</v>
      </c>
      <c r="C64" s="58">
        <f t="shared" ref="C64:H64" si="20">SUM(C65:C67)</f>
        <v>0</v>
      </c>
      <c r="D64" s="58">
        <f t="shared" si="20"/>
        <v>0</v>
      </c>
      <c r="E64" s="58">
        <f t="shared" si="20"/>
        <v>0</v>
      </c>
      <c r="F64" s="58">
        <f>SUM(F65:F67)</f>
        <v>0</v>
      </c>
      <c r="G64" s="58">
        <f>SUM(G65:G67)</f>
        <v>0</v>
      </c>
      <c r="H64" s="59">
        <f t="shared" si="20"/>
        <v>0</v>
      </c>
    </row>
    <row r="65" spans="1:8" x14ac:dyDescent="0.2">
      <c r="A65" s="57">
        <v>8100</v>
      </c>
      <c r="B65" s="60" t="s">
        <v>153</v>
      </c>
      <c r="C65" s="58">
        <v>0</v>
      </c>
      <c r="D65" s="58">
        <v>0</v>
      </c>
      <c r="E65" s="58">
        <f>+C65+D65</f>
        <v>0</v>
      </c>
      <c r="F65" s="58">
        <v>0</v>
      </c>
      <c r="G65" s="58">
        <v>0</v>
      </c>
      <c r="H65" s="59">
        <f>+E65-F65</f>
        <v>0</v>
      </c>
    </row>
    <row r="66" spans="1:8" x14ac:dyDescent="0.2">
      <c r="A66" s="57">
        <v>8300</v>
      </c>
      <c r="B66" s="60" t="s">
        <v>154</v>
      </c>
      <c r="C66" s="58">
        <v>0</v>
      </c>
      <c r="D66" s="58">
        <v>0</v>
      </c>
      <c r="E66" s="58">
        <f>+C66+D66</f>
        <v>0</v>
      </c>
      <c r="F66" s="58">
        <v>0</v>
      </c>
      <c r="G66" s="58">
        <v>0</v>
      </c>
      <c r="H66" s="59">
        <f>+E66-F66</f>
        <v>0</v>
      </c>
    </row>
    <row r="67" spans="1:8" x14ac:dyDescent="0.2">
      <c r="A67" s="57">
        <v>8500</v>
      </c>
      <c r="B67" s="60" t="s">
        <v>155</v>
      </c>
      <c r="C67" s="58">
        <v>0</v>
      </c>
      <c r="D67" s="58">
        <v>0</v>
      </c>
      <c r="E67" s="58">
        <f>+C67+D67</f>
        <v>0</v>
      </c>
      <c r="F67" s="58">
        <v>0</v>
      </c>
      <c r="G67" s="58">
        <v>0</v>
      </c>
      <c r="H67" s="59">
        <f>+E67-F67</f>
        <v>0</v>
      </c>
    </row>
    <row r="68" spans="1:8" x14ac:dyDescent="0.2">
      <c r="A68" s="57">
        <v>9000</v>
      </c>
      <c r="B68" s="24" t="s">
        <v>164</v>
      </c>
      <c r="C68" s="58">
        <f t="shared" ref="C68:H68" si="21">SUM(C69:C75)</f>
        <v>699232</v>
      </c>
      <c r="D68" s="58">
        <f t="shared" si="21"/>
        <v>-699232</v>
      </c>
      <c r="E68" s="58">
        <f t="shared" si="21"/>
        <v>0</v>
      </c>
      <c r="F68" s="58">
        <f>SUM(F69:F75)</f>
        <v>0</v>
      </c>
      <c r="G68" s="58">
        <f>SUM(G69:G75)</f>
        <v>0</v>
      </c>
      <c r="H68" s="59">
        <f t="shared" si="21"/>
        <v>0</v>
      </c>
    </row>
    <row r="69" spans="1:8" x14ac:dyDescent="0.2">
      <c r="A69" s="57">
        <v>9100</v>
      </c>
      <c r="B69" s="60" t="s">
        <v>156</v>
      </c>
      <c r="C69" s="58">
        <v>423945</v>
      </c>
      <c r="D69" s="58">
        <v>-423945</v>
      </c>
      <c r="E69" s="58">
        <f t="shared" ref="E69:E75" si="22">+C69+D69</f>
        <v>0</v>
      </c>
      <c r="F69" s="58">
        <v>0</v>
      </c>
      <c r="G69" s="58">
        <v>0</v>
      </c>
      <c r="H69" s="59">
        <f t="shared" ref="H69:H75" si="23">+E69-F69</f>
        <v>0</v>
      </c>
    </row>
    <row r="70" spans="1:8" x14ac:dyDescent="0.2">
      <c r="A70" s="57">
        <v>9200</v>
      </c>
      <c r="B70" s="60" t="s">
        <v>157</v>
      </c>
      <c r="C70" s="58">
        <v>275287</v>
      </c>
      <c r="D70" s="58">
        <v>-275287</v>
      </c>
      <c r="E70" s="58">
        <f t="shared" si="22"/>
        <v>0</v>
      </c>
      <c r="F70" s="58">
        <v>0</v>
      </c>
      <c r="G70" s="58">
        <v>0</v>
      </c>
      <c r="H70" s="59">
        <f t="shared" si="23"/>
        <v>0</v>
      </c>
    </row>
    <row r="71" spans="1:8" x14ac:dyDescent="0.2">
      <c r="A71" s="57">
        <v>9300</v>
      </c>
      <c r="B71" s="60" t="s">
        <v>158</v>
      </c>
      <c r="C71" s="58">
        <v>0</v>
      </c>
      <c r="D71" s="58">
        <v>0</v>
      </c>
      <c r="E71" s="58">
        <f t="shared" si="22"/>
        <v>0</v>
      </c>
      <c r="F71" s="58">
        <v>0</v>
      </c>
      <c r="G71" s="58">
        <v>0</v>
      </c>
      <c r="H71" s="59">
        <f t="shared" si="23"/>
        <v>0</v>
      </c>
    </row>
    <row r="72" spans="1:8" x14ac:dyDescent="0.2">
      <c r="A72" s="57">
        <v>9400</v>
      </c>
      <c r="B72" s="60" t="s">
        <v>159</v>
      </c>
      <c r="C72" s="58">
        <v>0</v>
      </c>
      <c r="D72" s="58">
        <v>0</v>
      </c>
      <c r="E72" s="58">
        <f t="shared" si="22"/>
        <v>0</v>
      </c>
      <c r="F72" s="58">
        <v>0</v>
      </c>
      <c r="G72" s="58">
        <v>0</v>
      </c>
      <c r="H72" s="59">
        <f t="shared" si="23"/>
        <v>0</v>
      </c>
    </row>
    <row r="73" spans="1:8" x14ac:dyDescent="0.2">
      <c r="A73" s="57">
        <v>9500</v>
      </c>
      <c r="B73" s="60" t="s">
        <v>160</v>
      </c>
      <c r="C73" s="58">
        <v>0</v>
      </c>
      <c r="D73" s="58">
        <v>0</v>
      </c>
      <c r="E73" s="58">
        <f t="shared" si="22"/>
        <v>0</v>
      </c>
      <c r="F73" s="58">
        <v>0</v>
      </c>
      <c r="G73" s="58">
        <v>0</v>
      </c>
      <c r="H73" s="59">
        <f t="shared" si="23"/>
        <v>0</v>
      </c>
    </row>
    <row r="74" spans="1:8" x14ac:dyDescent="0.2">
      <c r="A74" s="57">
        <v>9600</v>
      </c>
      <c r="B74" s="60" t="s">
        <v>161</v>
      </c>
      <c r="C74" s="58">
        <v>0</v>
      </c>
      <c r="D74" s="58">
        <v>0</v>
      </c>
      <c r="E74" s="58">
        <f t="shared" si="22"/>
        <v>0</v>
      </c>
      <c r="F74" s="58">
        <v>0</v>
      </c>
      <c r="G74" s="58">
        <v>0</v>
      </c>
      <c r="H74" s="59">
        <f t="shared" si="23"/>
        <v>0</v>
      </c>
    </row>
    <row r="75" spans="1:8" x14ac:dyDescent="0.2">
      <c r="A75" s="61">
        <v>9900</v>
      </c>
      <c r="B75" s="62" t="s">
        <v>162</v>
      </c>
      <c r="C75" s="63">
        <v>0</v>
      </c>
      <c r="D75" s="63">
        <v>0</v>
      </c>
      <c r="E75" s="63">
        <f t="shared" si="22"/>
        <v>0</v>
      </c>
      <c r="F75" s="63">
        <v>0</v>
      </c>
      <c r="G75" s="63">
        <v>0</v>
      </c>
      <c r="H75" s="64">
        <f t="shared" si="23"/>
        <v>0</v>
      </c>
    </row>
    <row r="76" spans="1:8" x14ac:dyDescent="0.2">
      <c r="A76" s="35"/>
      <c r="B76" s="35"/>
      <c r="C76" s="35"/>
      <c r="D76" s="35"/>
    </row>
    <row r="77" spans="1:8" x14ac:dyDescent="0.2">
      <c r="A77" s="65" t="s">
        <v>197</v>
      </c>
      <c r="B77" s="66"/>
      <c r="C77" s="66"/>
      <c r="D77" s="67"/>
    </row>
    <row r="78" spans="1:8" x14ac:dyDescent="0.2">
      <c r="A78" s="68"/>
      <c r="B78" s="66"/>
      <c r="C78" s="66"/>
      <c r="D78" s="67"/>
    </row>
    <row r="79" spans="1:8" x14ac:dyDescent="0.2">
      <c r="A79" s="69"/>
      <c r="B79" s="70"/>
      <c r="C79" s="69"/>
      <c r="D79" s="69"/>
    </row>
    <row r="80" spans="1:8" x14ac:dyDescent="0.2">
      <c r="A80" s="71"/>
      <c r="B80" s="69"/>
      <c r="C80" s="69"/>
      <c r="D80" s="69"/>
    </row>
    <row r="81" spans="1:4" x14ac:dyDescent="0.2">
      <c r="A81" s="71"/>
      <c r="B81" s="69" t="s">
        <v>198</v>
      </c>
      <c r="C81" s="71"/>
      <c r="D81" s="72" t="s">
        <v>198</v>
      </c>
    </row>
    <row r="82" spans="1:4" ht="40.799999999999997" x14ac:dyDescent="0.2">
      <c r="A82" s="71"/>
      <c r="B82" s="73" t="s">
        <v>32</v>
      </c>
      <c r="C82" s="74"/>
      <c r="D82" s="75" t="s">
        <v>33</v>
      </c>
    </row>
  </sheetData>
  <sheetProtection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 t="s">
        <v>193</v>
      </c>
    </row>
    <row r="3" spans="1:1" x14ac:dyDescent="0.2">
      <c r="A3" s="52" t="s">
        <v>184</v>
      </c>
    </row>
    <row r="4" spans="1:1" x14ac:dyDescent="0.2">
      <c r="A4" s="52" t="s">
        <v>185</v>
      </c>
    </row>
    <row r="5" spans="1:1" x14ac:dyDescent="0.2">
      <c r="A5" s="52" t="s">
        <v>186</v>
      </c>
    </row>
    <row r="6" spans="1:1" ht="20.399999999999999" x14ac:dyDescent="0.2">
      <c r="A6" s="52" t="s">
        <v>187</v>
      </c>
    </row>
    <row r="7" spans="1:1" ht="30.6" x14ac:dyDescent="0.2">
      <c r="A7" s="52" t="s">
        <v>189</v>
      </c>
    </row>
    <row r="8" spans="1:1" ht="20.399999999999999" x14ac:dyDescent="0.2">
      <c r="A8" s="52" t="s">
        <v>191</v>
      </c>
    </row>
    <row r="9" spans="1:1" x14ac:dyDescent="0.2">
      <c r="A9" s="52" t="s">
        <v>192</v>
      </c>
    </row>
    <row r="10" spans="1:1" x14ac:dyDescent="0.2">
      <c r="A10" s="52"/>
    </row>
    <row r="11" spans="1:1" x14ac:dyDescent="0.2">
      <c r="A11" s="34" t="s">
        <v>166</v>
      </c>
    </row>
    <row r="12" spans="1:1" x14ac:dyDescent="0.2">
      <c r="A12" s="52" t="s">
        <v>196</v>
      </c>
    </row>
    <row r="13" spans="1:1" ht="11.25" customHeight="1" x14ac:dyDescent="0.2">
      <c r="A13" s="52"/>
    </row>
    <row r="14" spans="1:1" x14ac:dyDescent="0.2">
      <c r="A14" s="34" t="s">
        <v>169</v>
      </c>
    </row>
    <row r="15" spans="1:1" x14ac:dyDescent="0.2">
      <c r="A15" s="52" t="s">
        <v>170</v>
      </c>
    </row>
    <row r="16" spans="1:1" x14ac:dyDescent="0.2">
      <c r="A16" s="52"/>
    </row>
    <row r="17" spans="1:1" x14ac:dyDescent="0.2">
      <c r="A17" s="34" t="s">
        <v>168</v>
      </c>
    </row>
    <row r="18" spans="1:1" ht="30.6" x14ac:dyDescent="0.2">
      <c r="A18" s="53" t="s">
        <v>171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31" customWidth="1"/>
    <col min="2" max="2" width="72.855468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81" t="s">
        <v>29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40" t="s">
        <v>50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8">
        <v>900001</v>
      </c>
      <c r="B3" s="9" t="s">
        <v>46</v>
      </c>
      <c r="C3" s="10">
        <f t="shared" ref="C3:H3" si="0">SUM(C4:C8)</f>
        <v>91396948</v>
      </c>
      <c r="D3" s="10">
        <f t="shared" si="0"/>
        <v>40000000</v>
      </c>
      <c r="E3" s="10">
        <f t="shared" si="0"/>
        <v>131396948</v>
      </c>
      <c r="F3" s="10">
        <f t="shared" si="0"/>
        <v>51723385.82</v>
      </c>
      <c r="G3" s="10">
        <f t="shared" si="0"/>
        <v>50530302.109999999</v>
      </c>
      <c r="H3" s="11">
        <f t="shared" si="0"/>
        <v>79673562.180000007</v>
      </c>
    </row>
    <row r="4" spans="1:8" x14ac:dyDescent="0.2">
      <c r="A4" s="42">
        <v>1</v>
      </c>
      <c r="B4" s="43" t="s">
        <v>48</v>
      </c>
      <c r="C4" s="44">
        <v>54909284</v>
      </c>
      <c r="D4" s="44">
        <v>699232</v>
      </c>
      <c r="E4" s="44">
        <f>+C4+D4</f>
        <v>55608516</v>
      </c>
      <c r="F4" s="44">
        <v>45301562.649999999</v>
      </c>
      <c r="G4" s="44">
        <f>44238478.94-130000</f>
        <v>44108478.939999998</v>
      </c>
      <c r="H4" s="45">
        <f>+E4-F4</f>
        <v>10306953.350000001</v>
      </c>
    </row>
    <row r="5" spans="1:8" x14ac:dyDescent="0.2">
      <c r="A5" s="42">
        <v>2</v>
      </c>
      <c r="B5" s="43" t="s">
        <v>49</v>
      </c>
      <c r="C5" s="44">
        <v>35788432</v>
      </c>
      <c r="D5" s="44">
        <v>40000000</v>
      </c>
      <c r="E5" s="44">
        <f>+C5+D5</f>
        <v>75788432</v>
      </c>
      <c r="F5" s="44">
        <v>6421823.1699999999</v>
      </c>
      <c r="G5" s="44">
        <v>6421823.1699999999</v>
      </c>
      <c r="H5" s="45">
        <f>+E5-F5</f>
        <v>69366608.829999998</v>
      </c>
    </row>
    <row r="6" spans="1:8" x14ac:dyDescent="0.2">
      <c r="A6" s="42">
        <v>3</v>
      </c>
      <c r="B6" s="43" t="s">
        <v>51</v>
      </c>
      <c r="C6" s="44">
        <v>699232</v>
      </c>
      <c r="D6" s="44">
        <v>-699232</v>
      </c>
      <c r="E6" s="44">
        <f>+C6+D6</f>
        <v>0</v>
      </c>
      <c r="F6" s="44">
        <v>0</v>
      </c>
      <c r="G6" s="44">
        <v>0</v>
      </c>
      <c r="H6" s="45">
        <f>+E6-F6</f>
        <v>0</v>
      </c>
    </row>
    <row r="7" spans="1:8" x14ac:dyDescent="0.2">
      <c r="A7" s="42">
        <v>4</v>
      </c>
      <c r="B7" s="43" t="s">
        <v>178</v>
      </c>
      <c r="C7" s="44">
        <v>0</v>
      </c>
      <c r="D7" s="44">
        <v>0</v>
      </c>
      <c r="E7" s="44">
        <f>+C7+D7</f>
        <v>0</v>
      </c>
      <c r="F7" s="44">
        <v>0</v>
      </c>
      <c r="G7" s="44">
        <v>0</v>
      </c>
      <c r="H7" s="45">
        <f>+E7-F7</f>
        <v>0</v>
      </c>
    </row>
    <row r="8" spans="1:8" x14ac:dyDescent="0.2">
      <c r="A8" s="46">
        <v>5</v>
      </c>
      <c r="B8" s="47" t="s">
        <v>153</v>
      </c>
      <c r="C8" s="48">
        <v>0</v>
      </c>
      <c r="D8" s="48">
        <v>0</v>
      </c>
      <c r="E8" s="48">
        <f>+C8+D8</f>
        <v>0</v>
      </c>
      <c r="F8" s="48">
        <v>0</v>
      </c>
      <c r="G8" s="48">
        <v>0</v>
      </c>
      <c r="H8" s="49">
        <f>+E8-F8</f>
        <v>0</v>
      </c>
    </row>
  </sheetData>
  <sheetProtection sheet="1" objects="1" scenarios="1" formatCells="0" formatColumns="0" formatRows="0" autoFilter="0"/>
  <protectedRanges>
    <protectedRange sqref="C3:H3" name="Rango1_2_1"/>
  </protectedRanges>
  <mergeCells count="1">
    <mergeCell ref="A1:H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ht="20.399999999999999" x14ac:dyDescent="0.2">
      <c r="A2" s="52" t="s">
        <v>182</v>
      </c>
    </row>
    <row r="3" spans="1:1" x14ac:dyDescent="0.2">
      <c r="A3" s="52" t="s">
        <v>184</v>
      </c>
    </row>
    <row r="4" spans="1:1" x14ac:dyDescent="0.2">
      <c r="A4" s="52" t="s">
        <v>185</v>
      </c>
    </row>
    <row r="5" spans="1:1" x14ac:dyDescent="0.2">
      <c r="A5" s="52" t="s">
        <v>186</v>
      </c>
    </row>
    <row r="6" spans="1:1" ht="20.399999999999999" x14ac:dyDescent="0.2">
      <c r="A6" s="52" t="s">
        <v>187</v>
      </c>
    </row>
    <row r="7" spans="1:1" ht="30.6" x14ac:dyDescent="0.2">
      <c r="A7" s="52" t="s">
        <v>189</v>
      </c>
    </row>
    <row r="8" spans="1:1" ht="20.399999999999999" x14ac:dyDescent="0.2">
      <c r="A8" s="52" t="s">
        <v>191</v>
      </c>
    </row>
    <row r="9" spans="1:1" x14ac:dyDescent="0.2">
      <c r="A9" s="52" t="s">
        <v>192</v>
      </c>
    </row>
    <row r="10" spans="1:1" x14ac:dyDescent="0.2">
      <c r="A10" s="52"/>
    </row>
    <row r="11" spans="1:1" x14ac:dyDescent="0.2">
      <c r="A11" s="34" t="s">
        <v>166</v>
      </c>
    </row>
    <row r="12" spans="1:1" x14ac:dyDescent="0.2">
      <c r="A12" s="52" t="s">
        <v>167</v>
      </c>
    </row>
    <row r="13" spans="1:1" ht="11.25" customHeight="1" x14ac:dyDescent="0.2">
      <c r="A13" s="52"/>
    </row>
    <row r="14" spans="1:1" x14ac:dyDescent="0.2">
      <c r="A14" s="34" t="s">
        <v>169</v>
      </c>
    </row>
    <row r="15" spans="1:1" x14ac:dyDescent="0.2">
      <c r="A15" s="52" t="s">
        <v>170</v>
      </c>
    </row>
    <row r="16" spans="1:1" x14ac:dyDescent="0.2">
      <c r="A16" s="52"/>
    </row>
    <row r="17" spans="1:1" x14ac:dyDescent="0.2">
      <c r="A17" s="34" t="s">
        <v>168</v>
      </c>
    </row>
    <row r="18" spans="1:1" ht="39.9" customHeight="1" x14ac:dyDescent="0.2">
      <c r="A18" s="53" t="s">
        <v>172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1" customWidth="1"/>
    <col min="2" max="2" width="72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81" t="s">
        <v>30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50" t="s">
        <v>36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4">
        <v>900001</v>
      </c>
      <c r="B3" s="3" t="s">
        <v>46</v>
      </c>
      <c r="C3" s="6">
        <f t="shared" ref="C3:H3" si="0">SUM(C4:C11)</f>
        <v>91396948</v>
      </c>
      <c r="D3" s="6">
        <f t="shared" si="0"/>
        <v>40000000</v>
      </c>
      <c r="E3" s="6">
        <f t="shared" si="0"/>
        <v>131396948</v>
      </c>
      <c r="F3" s="6">
        <f t="shared" si="0"/>
        <v>51723385.820000008</v>
      </c>
      <c r="G3" s="6">
        <f t="shared" si="0"/>
        <v>50530302.109999999</v>
      </c>
      <c r="H3" s="6">
        <f t="shared" si="0"/>
        <v>79673562.179999992</v>
      </c>
    </row>
    <row r="4" spans="1:8" x14ac:dyDescent="0.2">
      <c r="A4" s="1" t="s">
        <v>222</v>
      </c>
      <c r="B4" s="1" t="s">
        <v>211</v>
      </c>
      <c r="C4" s="1">
        <v>91396948</v>
      </c>
      <c r="D4" s="1">
        <v>40000000</v>
      </c>
      <c r="E4" s="1">
        <f>+C4+D4</f>
        <v>131396948</v>
      </c>
      <c r="F4" s="1">
        <v>51723385.820000008</v>
      </c>
      <c r="G4" s="1">
        <v>50530302.109999999</v>
      </c>
      <c r="H4" s="1">
        <f>+E4-F4</f>
        <v>79673562.179999992</v>
      </c>
    </row>
    <row r="5" spans="1:8" x14ac:dyDescent="0.2">
      <c r="B5" s="1" t="s">
        <v>212</v>
      </c>
      <c r="C5" s="1">
        <v>0</v>
      </c>
      <c r="D5" s="1">
        <v>0</v>
      </c>
      <c r="E5" s="1">
        <f t="shared" ref="E5:E11" si="1">+C5+D5</f>
        <v>0</v>
      </c>
      <c r="F5" s="1">
        <v>0</v>
      </c>
      <c r="G5" s="1">
        <v>0</v>
      </c>
      <c r="H5" s="1">
        <f t="shared" ref="H5:H11" si="2">+E5-F5</f>
        <v>0</v>
      </c>
    </row>
    <row r="6" spans="1:8" x14ac:dyDescent="0.2">
      <c r="B6" s="1" t="s">
        <v>213</v>
      </c>
      <c r="C6" s="1">
        <v>0</v>
      </c>
      <c r="D6" s="1">
        <v>0</v>
      </c>
      <c r="E6" s="1">
        <f t="shared" si="1"/>
        <v>0</v>
      </c>
      <c r="F6" s="1">
        <v>0</v>
      </c>
      <c r="G6" s="1">
        <v>0</v>
      </c>
      <c r="H6" s="1">
        <f t="shared" si="2"/>
        <v>0</v>
      </c>
    </row>
    <row r="7" spans="1:8" x14ac:dyDescent="0.2">
      <c r="B7" s="1" t="s">
        <v>214</v>
      </c>
      <c r="C7" s="1">
        <v>0</v>
      </c>
      <c r="D7" s="1">
        <v>0</v>
      </c>
      <c r="E7" s="1">
        <f t="shared" si="1"/>
        <v>0</v>
      </c>
      <c r="F7" s="1">
        <v>0</v>
      </c>
      <c r="G7" s="1">
        <v>0</v>
      </c>
      <c r="H7" s="1">
        <f t="shared" si="2"/>
        <v>0</v>
      </c>
    </row>
    <row r="8" spans="1:8" x14ac:dyDescent="0.2">
      <c r="B8" s="1" t="s">
        <v>215</v>
      </c>
      <c r="C8" s="1">
        <v>0</v>
      </c>
      <c r="D8" s="1">
        <v>0</v>
      </c>
      <c r="E8" s="1">
        <f t="shared" si="1"/>
        <v>0</v>
      </c>
      <c r="F8" s="1">
        <v>0</v>
      </c>
      <c r="G8" s="1">
        <v>0</v>
      </c>
      <c r="H8" s="1">
        <f t="shared" si="2"/>
        <v>0</v>
      </c>
    </row>
    <row r="9" spans="1:8" x14ac:dyDescent="0.2">
      <c r="B9" s="1" t="s">
        <v>216</v>
      </c>
      <c r="C9" s="1">
        <v>0</v>
      </c>
      <c r="D9" s="1">
        <v>0</v>
      </c>
      <c r="E9" s="1">
        <f t="shared" si="1"/>
        <v>0</v>
      </c>
      <c r="F9" s="1">
        <v>0</v>
      </c>
      <c r="G9" s="1">
        <v>0</v>
      </c>
      <c r="H9" s="1">
        <f t="shared" si="2"/>
        <v>0</v>
      </c>
    </row>
    <row r="10" spans="1:8" x14ac:dyDescent="0.2">
      <c r="B10" s="1" t="s">
        <v>217</v>
      </c>
      <c r="C10" s="1">
        <v>0</v>
      </c>
      <c r="D10" s="1">
        <v>0</v>
      </c>
      <c r="E10" s="1">
        <f t="shared" si="1"/>
        <v>0</v>
      </c>
      <c r="F10" s="1">
        <v>0</v>
      </c>
      <c r="G10" s="1">
        <v>0</v>
      </c>
      <c r="H10" s="1">
        <f t="shared" si="2"/>
        <v>0</v>
      </c>
    </row>
    <row r="11" spans="1:8" x14ac:dyDescent="0.2">
      <c r="B11" s="1" t="s">
        <v>218</v>
      </c>
      <c r="C11" s="1">
        <v>0</v>
      </c>
      <c r="D11" s="1">
        <v>0</v>
      </c>
      <c r="E11" s="1">
        <f t="shared" si="1"/>
        <v>0</v>
      </c>
      <c r="F11" s="1">
        <v>0</v>
      </c>
      <c r="G11" s="1">
        <v>0</v>
      </c>
      <c r="H11" s="1">
        <f t="shared" si="2"/>
        <v>0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honeticPr fontId="3" type="noConversion"/>
  <pageMargins left="0.7" right="0.7" top="0.75" bottom="0.75" header="0.3" footer="0.3"/>
  <ignoredErrors>
    <ignoredError sqref="E3:E11 H3:H11 F3:G3 C3:D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 t="s">
        <v>181</v>
      </c>
    </row>
    <row r="3" spans="1:1" x14ac:dyDescent="0.2">
      <c r="A3" s="52" t="s">
        <v>184</v>
      </c>
    </row>
    <row r="4" spans="1:1" x14ac:dyDescent="0.2">
      <c r="A4" s="52" t="s">
        <v>185</v>
      </c>
    </row>
    <row r="5" spans="1:1" x14ac:dyDescent="0.2">
      <c r="A5" s="52" t="s">
        <v>186</v>
      </c>
    </row>
    <row r="6" spans="1:1" ht="20.399999999999999" x14ac:dyDescent="0.2">
      <c r="A6" s="52" t="s">
        <v>187</v>
      </c>
    </row>
    <row r="7" spans="1:1" ht="30.6" x14ac:dyDescent="0.2">
      <c r="A7" s="52" t="s">
        <v>189</v>
      </c>
    </row>
    <row r="8" spans="1:1" ht="20.399999999999999" x14ac:dyDescent="0.2">
      <c r="A8" s="52" t="s">
        <v>191</v>
      </c>
    </row>
    <row r="9" spans="1:1" x14ac:dyDescent="0.2">
      <c r="A9" s="52" t="s">
        <v>192</v>
      </c>
    </row>
    <row r="10" spans="1:1" x14ac:dyDescent="0.2">
      <c r="A10" s="52"/>
    </row>
    <row r="11" spans="1:1" x14ac:dyDescent="0.2">
      <c r="A11" s="34" t="s">
        <v>169</v>
      </c>
    </row>
    <row r="12" spans="1:1" x14ac:dyDescent="0.2">
      <c r="A12" s="52" t="s">
        <v>170</v>
      </c>
    </row>
    <row r="13" spans="1:1" x14ac:dyDescent="0.2">
      <c r="A13" s="52"/>
    </row>
    <row r="14" spans="1:1" x14ac:dyDescent="0.2">
      <c r="A14" s="34" t="s">
        <v>168</v>
      </c>
    </row>
    <row r="15" spans="1:1" ht="39.9" customHeight="1" x14ac:dyDescent="0.2">
      <c r="A15" s="53" t="s">
        <v>174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31" customWidth="1"/>
    <col min="2" max="2" width="91.71093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81" t="s">
        <v>210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50" t="s">
        <v>65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8">
        <v>900001</v>
      </c>
      <c r="B3" s="9" t="s">
        <v>46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91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57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58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59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60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78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62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61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63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76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77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92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64</v>
      </c>
      <c r="C16" s="21"/>
      <c r="D16" s="21"/>
      <c r="E16" s="21"/>
      <c r="F16" s="21"/>
      <c r="G16" s="21"/>
      <c r="H16" s="22"/>
    </row>
  </sheetData>
  <sheetProtection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honeticPr fontId="3" type="noConversion"/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/>
    </row>
    <row r="3" spans="1:1" x14ac:dyDescent="0.2">
      <c r="A3" s="52" t="s">
        <v>195</v>
      </c>
    </row>
    <row r="4" spans="1:1" x14ac:dyDescent="0.2">
      <c r="A4" s="52" t="s">
        <v>184</v>
      </c>
    </row>
    <row r="5" spans="1:1" x14ac:dyDescent="0.2">
      <c r="A5" s="52" t="s">
        <v>185</v>
      </c>
    </row>
    <row r="6" spans="1:1" x14ac:dyDescent="0.2">
      <c r="A6" s="52" t="s">
        <v>186</v>
      </c>
    </row>
    <row r="7" spans="1:1" ht="20.399999999999999" x14ac:dyDescent="0.2">
      <c r="A7" s="52" t="s">
        <v>187</v>
      </c>
    </row>
    <row r="8" spans="1:1" ht="30.6" x14ac:dyDescent="0.2">
      <c r="A8" s="52" t="s">
        <v>189</v>
      </c>
    </row>
    <row r="9" spans="1:1" ht="20.399999999999999" x14ac:dyDescent="0.2">
      <c r="A9" s="52" t="s">
        <v>191</v>
      </c>
    </row>
    <row r="10" spans="1:1" x14ac:dyDescent="0.2">
      <c r="A10" s="52" t="s">
        <v>192</v>
      </c>
    </row>
    <row r="11" spans="1:1" x14ac:dyDescent="0.2">
      <c r="A11" s="52"/>
    </row>
    <row r="12" spans="1:1" x14ac:dyDescent="0.2">
      <c r="A12" s="34" t="s">
        <v>166</v>
      </c>
    </row>
    <row r="13" spans="1:1" x14ac:dyDescent="0.2">
      <c r="A13" s="52" t="s">
        <v>167</v>
      </c>
    </row>
    <row r="14" spans="1:1" ht="11.25" customHeight="1" x14ac:dyDescent="0.2">
      <c r="A14" s="52"/>
    </row>
    <row r="15" spans="1:1" x14ac:dyDescent="0.2">
      <c r="A15" s="34" t="s">
        <v>169</v>
      </c>
    </row>
    <row r="16" spans="1:1" x14ac:dyDescent="0.2">
      <c r="A16" s="52" t="s">
        <v>170</v>
      </c>
    </row>
    <row r="17" spans="1:1" x14ac:dyDescent="0.2">
      <c r="A17" s="52"/>
    </row>
    <row r="18" spans="1:1" x14ac:dyDescent="0.2">
      <c r="A18" s="34" t="s">
        <v>168</v>
      </c>
    </row>
    <row r="19" spans="1:1" ht="39.9" customHeight="1" x14ac:dyDescent="0.2">
      <c r="A19" s="53" t="s">
        <v>174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85.85546875" style="31" bestFit="1" customWidth="1"/>
    <col min="3" max="8" width="18.28515625" style="31" customWidth="1"/>
    <col min="9" max="16384" width="12" style="31"/>
  </cols>
  <sheetData>
    <row r="1" spans="1:8" ht="50.1" customHeight="1" x14ac:dyDescent="0.2">
      <c r="A1" s="81" t="s">
        <v>210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50" t="s">
        <v>65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8">
        <v>900001</v>
      </c>
      <c r="B3" s="9" t="s">
        <v>46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90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89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78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62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79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80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87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88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64</v>
      </c>
      <c r="C12" s="21"/>
      <c r="D12" s="21"/>
      <c r="E12" s="21"/>
      <c r="F12" s="21"/>
      <c r="G12" s="21"/>
      <c r="H12" s="22"/>
    </row>
  </sheetData>
  <sheetProtection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honeticPr fontId="3" type="noConversion"/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 t="s">
        <v>195</v>
      </c>
    </row>
    <row r="3" spans="1:1" x14ac:dyDescent="0.2">
      <c r="A3" s="52" t="s">
        <v>184</v>
      </c>
    </row>
    <row r="4" spans="1:1" x14ac:dyDescent="0.2">
      <c r="A4" s="52" t="s">
        <v>185</v>
      </c>
    </row>
    <row r="5" spans="1:1" x14ac:dyDescent="0.2">
      <c r="A5" s="52" t="s">
        <v>186</v>
      </c>
    </row>
    <row r="6" spans="1:1" ht="20.399999999999999" x14ac:dyDescent="0.2">
      <c r="A6" s="52" t="s">
        <v>187</v>
      </c>
    </row>
    <row r="7" spans="1:1" ht="30.6" x14ac:dyDescent="0.2">
      <c r="A7" s="52" t="s">
        <v>189</v>
      </c>
    </row>
    <row r="8" spans="1:1" ht="20.399999999999999" x14ac:dyDescent="0.2">
      <c r="A8" s="52" t="s">
        <v>191</v>
      </c>
    </row>
    <row r="9" spans="1:1" x14ac:dyDescent="0.2">
      <c r="A9" s="52" t="s">
        <v>192</v>
      </c>
    </row>
    <row r="10" spans="1:1" x14ac:dyDescent="0.2">
      <c r="A10" s="52"/>
    </row>
    <row r="11" spans="1:1" x14ac:dyDescent="0.2">
      <c r="A11" s="34" t="s">
        <v>166</v>
      </c>
    </row>
    <row r="12" spans="1:1" x14ac:dyDescent="0.2">
      <c r="A12" s="52" t="s">
        <v>167</v>
      </c>
    </row>
    <row r="13" spans="1:1" ht="11.25" customHeight="1" x14ac:dyDescent="0.2">
      <c r="A13" s="52"/>
    </row>
    <row r="14" spans="1:1" x14ac:dyDescent="0.2">
      <c r="A14" s="34" t="s">
        <v>169</v>
      </c>
    </row>
    <row r="15" spans="1:1" x14ac:dyDescent="0.2">
      <c r="A15" s="52" t="s">
        <v>170</v>
      </c>
    </row>
    <row r="16" spans="1:1" x14ac:dyDescent="0.2">
      <c r="A16" s="52"/>
    </row>
    <row r="17" spans="1:1" x14ac:dyDescent="0.2">
      <c r="A17" s="34" t="s">
        <v>168</v>
      </c>
    </row>
    <row r="18" spans="1:1" ht="39.9" customHeight="1" x14ac:dyDescent="0.2">
      <c r="A18" s="53" t="s">
        <v>174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7.140625" style="35" bestFit="1" customWidth="1"/>
    <col min="2" max="2" width="72.85546875" style="35" customWidth="1"/>
    <col min="3" max="8" width="18.28515625" style="35" customWidth="1"/>
    <col min="9" max="16384" width="12" style="35"/>
  </cols>
  <sheetData>
    <row r="1" spans="1:8" ht="50.1" customHeight="1" x14ac:dyDescent="0.2">
      <c r="A1" s="81" t="s">
        <v>31</v>
      </c>
      <c r="B1" s="82"/>
      <c r="C1" s="82"/>
      <c r="D1" s="82"/>
      <c r="E1" s="82"/>
      <c r="F1" s="82"/>
      <c r="G1" s="82"/>
      <c r="H1" s="83"/>
    </row>
    <row r="2" spans="1:8" ht="24.9" customHeight="1" x14ac:dyDescent="0.2">
      <c r="A2" s="40" t="s">
        <v>34</v>
      </c>
      <c r="B2" s="40" t="s">
        <v>38</v>
      </c>
      <c r="C2" s="41" t="s">
        <v>39</v>
      </c>
      <c r="D2" s="41" t="s">
        <v>177</v>
      </c>
      <c r="E2" s="41" t="s">
        <v>40</v>
      </c>
      <c r="F2" s="41" t="s">
        <v>42</v>
      </c>
      <c r="G2" s="41" t="s">
        <v>44</v>
      </c>
      <c r="H2" s="41" t="s">
        <v>45</v>
      </c>
    </row>
    <row r="3" spans="1:8" x14ac:dyDescent="0.2">
      <c r="A3" s="8">
        <v>900001</v>
      </c>
      <c r="B3" s="16" t="s">
        <v>46</v>
      </c>
      <c r="C3" s="10">
        <f t="shared" ref="C3:H3" si="0">+C4+C13+C21+C31</f>
        <v>91396948</v>
      </c>
      <c r="D3" s="10">
        <f t="shared" si="0"/>
        <v>40000000</v>
      </c>
      <c r="E3" s="10">
        <f t="shared" si="0"/>
        <v>131396948</v>
      </c>
      <c r="F3" s="10">
        <f t="shared" si="0"/>
        <v>51723385.820000008</v>
      </c>
      <c r="G3" s="10">
        <f t="shared" si="0"/>
        <v>50530302.109999999</v>
      </c>
      <c r="H3" s="11">
        <f t="shared" si="0"/>
        <v>79673562.179999992</v>
      </c>
    </row>
    <row r="4" spans="1:8" x14ac:dyDescent="0.2">
      <c r="A4" s="36">
        <v>1</v>
      </c>
      <c r="B4" s="37" t="s">
        <v>66</v>
      </c>
      <c r="C4" s="58">
        <f t="shared" ref="C4:H4" si="1">SUM(C5:C12)</f>
        <v>0</v>
      </c>
      <c r="D4" s="58">
        <f t="shared" si="1"/>
        <v>0</v>
      </c>
      <c r="E4" s="58">
        <f t="shared" si="1"/>
        <v>0</v>
      </c>
      <c r="F4" s="58">
        <f t="shared" si="1"/>
        <v>0</v>
      </c>
      <c r="G4" s="58">
        <f t="shared" si="1"/>
        <v>0</v>
      </c>
      <c r="H4" s="59">
        <f t="shared" si="1"/>
        <v>0</v>
      </c>
    </row>
    <row r="5" spans="1:8" x14ac:dyDescent="0.2">
      <c r="A5" s="38">
        <v>11</v>
      </c>
      <c r="B5" s="76" t="s">
        <v>199</v>
      </c>
      <c r="C5" s="58">
        <v>0</v>
      </c>
      <c r="D5" s="58">
        <v>0</v>
      </c>
      <c r="E5" s="58">
        <f>+C5+D5</f>
        <v>0</v>
      </c>
      <c r="F5" s="58">
        <v>0</v>
      </c>
      <c r="G5" s="58">
        <v>0</v>
      </c>
      <c r="H5" s="59">
        <f>+E5-F5</f>
        <v>0</v>
      </c>
    </row>
    <row r="6" spans="1:8" x14ac:dyDescent="0.2">
      <c r="A6" s="38">
        <v>12</v>
      </c>
      <c r="B6" s="76" t="s">
        <v>67</v>
      </c>
      <c r="C6" s="58">
        <v>0</v>
      </c>
      <c r="D6" s="58">
        <v>0</v>
      </c>
      <c r="E6" s="58">
        <f t="shared" ref="E6:E12" si="2">+C6+D6</f>
        <v>0</v>
      </c>
      <c r="F6" s="58">
        <v>0</v>
      </c>
      <c r="G6" s="58">
        <v>0</v>
      </c>
      <c r="H6" s="59">
        <f t="shared" ref="H6:H12" si="3">+E6-F6</f>
        <v>0</v>
      </c>
    </row>
    <row r="7" spans="1:8" x14ac:dyDescent="0.2">
      <c r="A7" s="38">
        <v>13</v>
      </c>
      <c r="B7" s="76" t="s">
        <v>200</v>
      </c>
      <c r="C7" s="58">
        <v>0</v>
      </c>
      <c r="D7" s="58">
        <v>0</v>
      </c>
      <c r="E7" s="58">
        <f t="shared" si="2"/>
        <v>0</v>
      </c>
      <c r="F7" s="58">
        <v>0</v>
      </c>
      <c r="G7" s="58">
        <v>0</v>
      </c>
      <c r="H7" s="59">
        <f t="shared" si="3"/>
        <v>0</v>
      </c>
    </row>
    <row r="8" spans="1:8" x14ac:dyDescent="0.2">
      <c r="A8" s="38">
        <v>14</v>
      </c>
      <c r="B8" s="76" t="s">
        <v>52</v>
      </c>
      <c r="C8" s="58">
        <v>0</v>
      </c>
      <c r="D8" s="58">
        <v>0</v>
      </c>
      <c r="E8" s="58">
        <f t="shared" si="2"/>
        <v>0</v>
      </c>
      <c r="F8" s="58">
        <v>0</v>
      </c>
      <c r="G8" s="58">
        <v>0</v>
      </c>
      <c r="H8" s="59">
        <f t="shared" si="3"/>
        <v>0</v>
      </c>
    </row>
    <row r="9" spans="1:8" x14ac:dyDescent="0.2">
      <c r="A9" s="38">
        <v>15</v>
      </c>
      <c r="B9" s="76" t="s">
        <v>73</v>
      </c>
      <c r="C9" s="58">
        <v>0</v>
      </c>
      <c r="D9" s="58">
        <v>0</v>
      </c>
      <c r="E9" s="58">
        <f t="shared" si="2"/>
        <v>0</v>
      </c>
      <c r="F9" s="58">
        <v>0</v>
      </c>
      <c r="G9" s="58">
        <v>0</v>
      </c>
      <c r="H9" s="59">
        <f t="shared" si="3"/>
        <v>0</v>
      </c>
    </row>
    <row r="10" spans="1:8" x14ac:dyDescent="0.2">
      <c r="A10" s="38">
        <v>16</v>
      </c>
      <c r="B10" s="76" t="s">
        <v>68</v>
      </c>
      <c r="C10" s="58">
        <v>0</v>
      </c>
      <c r="D10" s="58">
        <v>0</v>
      </c>
      <c r="E10" s="58">
        <f t="shared" si="2"/>
        <v>0</v>
      </c>
      <c r="F10" s="58">
        <v>0</v>
      </c>
      <c r="G10" s="58">
        <v>0</v>
      </c>
      <c r="H10" s="59">
        <f t="shared" si="3"/>
        <v>0</v>
      </c>
    </row>
    <row r="11" spans="1:8" x14ac:dyDescent="0.2">
      <c r="A11" s="38">
        <v>17</v>
      </c>
      <c r="B11" s="76" t="s">
        <v>201</v>
      </c>
      <c r="C11" s="58">
        <v>0</v>
      </c>
      <c r="D11" s="58">
        <v>0</v>
      </c>
      <c r="E11" s="58">
        <f t="shared" si="2"/>
        <v>0</v>
      </c>
      <c r="F11" s="58">
        <v>0</v>
      </c>
      <c r="G11" s="58">
        <v>0</v>
      </c>
      <c r="H11" s="59">
        <f t="shared" si="3"/>
        <v>0</v>
      </c>
    </row>
    <row r="12" spans="1:8" x14ac:dyDescent="0.2">
      <c r="A12" s="38">
        <v>18</v>
      </c>
      <c r="B12" s="76" t="s">
        <v>69</v>
      </c>
      <c r="C12" s="58">
        <v>0</v>
      </c>
      <c r="D12" s="58">
        <v>0</v>
      </c>
      <c r="E12" s="58">
        <f t="shared" si="2"/>
        <v>0</v>
      </c>
      <c r="F12" s="58">
        <v>0</v>
      </c>
      <c r="G12" s="58">
        <v>0</v>
      </c>
      <c r="H12" s="59">
        <f t="shared" si="3"/>
        <v>0</v>
      </c>
    </row>
    <row r="13" spans="1:8" x14ac:dyDescent="0.2">
      <c r="A13" s="36">
        <v>2</v>
      </c>
      <c r="B13" s="37" t="s">
        <v>70</v>
      </c>
      <c r="C13" s="58">
        <f t="shared" ref="C13:H13" si="4">SUM(C14:C20)</f>
        <v>91396948</v>
      </c>
      <c r="D13" s="58">
        <f t="shared" si="4"/>
        <v>40000000</v>
      </c>
      <c r="E13" s="58">
        <f t="shared" si="4"/>
        <v>131396948</v>
      </c>
      <c r="F13" s="58">
        <f t="shared" si="4"/>
        <v>51723385.820000008</v>
      </c>
      <c r="G13" s="58">
        <f t="shared" si="4"/>
        <v>50530302.109999999</v>
      </c>
      <c r="H13" s="59">
        <f t="shared" si="4"/>
        <v>79673562.179999992</v>
      </c>
    </row>
    <row r="14" spans="1:8" x14ac:dyDescent="0.2">
      <c r="A14" s="38">
        <v>21</v>
      </c>
      <c r="B14" s="76" t="s">
        <v>202</v>
      </c>
      <c r="C14" s="58">
        <v>0</v>
      </c>
      <c r="D14" s="58">
        <v>0</v>
      </c>
      <c r="E14" s="58">
        <f t="shared" ref="E14:E20" si="5">+C14+D14</f>
        <v>0</v>
      </c>
      <c r="F14" s="58">
        <v>0</v>
      </c>
      <c r="G14" s="58">
        <v>0</v>
      </c>
      <c r="H14" s="59">
        <f t="shared" ref="H14:H20" si="6">+E14-F14</f>
        <v>0</v>
      </c>
    </row>
    <row r="15" spans="1:8" x14ac:dyDescent="0.2">
      <c r="A15" s="38">
        <v>22</v>
      </c>
      <c r="B15" s="76" t="s">
        <v>81</v>
      </c>
      <c r="C15" s="58">
        <v>91396948</v>
      </c>
      <c r="D15" s="58">
        <v>40000000</v>
      </c>
      <c r="E15" s="58">
        <f t="shared" si="5"/>
        <v>131396948</v>
      </c>
      <c r="F15" s="58">
        <v>51723385.820000008</v>
      </c>
      <c r="G15" s="58">
        <v>50530302.109999999</v>
      </c>
      <c r="H15" s="59">
        <f t="shared" si="6"/>
        <v>79673562.179999992</v>
      </c>
    </row>
    <row r="16" spans="1:8" x14ac:dyDescent="0.2">
      <c r="A16" s="38">
        <v>23</v>
      </c>
      <c r="B16" s="76" t="s">
        <v>71</v>
      </c>
      <c r="C16" s="58">
        <v>0</v>
      </c>
      <c r="D16" s="58">
        <v>0</v>
      </c>
      <c r="E16" s="58">
        <f t="shared" si="5"/>
        <v>0</v>
      </c>
      <c r="F16" s="58">
        <v>0</v>
      </c>
      <c r="G16" s="58">
        <v>0</v>
      </c>
      <c r="H16" s="59">
        <f t="shared" si="6"/>
        <v>0</v>
      </c>
    </row>
    <row r="17" spans="1:8" x14ac:dyDescent="0.2">
      <c r="A17" s="38">
        <v>24</v>
      </c>
      <c r="B17" s="76" t="s">
        <v>203</v>
      </c>
      <c r="C17" s="58">
        <v>0</v>
      </c>
      <c r="D17" s="58">
        <v>0</v>
      </c>
      <c r="E17" s="58">
        <f t="shared" si="5"/>
        <v>0</v>
      </c>
      <c r="F17" s="58">
        <v>0</v>
      </c>
      <c r="G17" s="58">
        <v>0</v>
      </c>
      <c r="H17" s="59">
        <f t="shared" si="6"/>
        <v>0</v>
      </c>
    </row>
    <row r="18" spans="1:8" x14ac:dyDescent="0.2">
      <c r="A18" s="38">
        <v>25</v>
      </c>
      <c r="B18" s="76" t="s">
        <v>204</v>
      </c>
      <c r="C18" s="58">
        <v>0</v>
      </c>
      <c r="D18" s="58">
        <v>0</v>
      </c>
      <c r="E18" s="58">
        <f t="shared" si="5"/>
        <v>0</v>
      </c>
      <c r="F18" s="58">
        <v>0</v>
      </c>
      <c r="G18" s="58">
        <v>0</v>
      </c>
      <c r="H18" s="59">
        <f t="shared" si="6"/>
        <v>0</v>
      </c>
    </row>
    <row r="19" spans="1:8" x14ac:dyDescent="0.2">
      <c r="A19" s="38">
        <v>26</v>
      </c>
      <c r="B19" s="76" t="s">
        <v>205</v>
      </c>
      <c r="C19" s="58">
        <v>0</v>
      </c>
      <c r="D19" s="58">
        <v>0</v>
      </c>
      <c r="E19" s="58">
        <f t="shared" si="5"/>
        <v>0</v>
      </c>
      <c r="F19" s="58">
        <v>0</v>
      </c>
      <c r="G19" s="58">
        <v>0</v>
      </c>
      <c r="H19" s="59">
        <f t="shared" si="6"/>
        <v>0</v>
      </c>
    </row>
    <row r="20" spans="1:8" x14ac:dyDescent="0.2">
      <c r="A20" s="38">
        <v>27</v>
      </c>
      <c r="B20" s="76" t="s">
        <v>53</v>
      </c>
      <c r="C20" s="58">
        <v>0</v>
      </c>
      <c r="D20" s="58">
        <v>0</v>
      </c>
      <c r="E20" s="58">
        <f t="shared" si="5"/>
        <v>0</v>
      </c>
      <c r="F20" s="58">
        <v>0</v>
      </c>
      <c r="G20" s="58">
        <v>0</v>
      </c>
      <c r="H20" s="59">
        <f t="shared" si="6"/>
        <v>0</v>
      </c>
    </row>
    <row r="21" spans="1:8" x14ac:dyDescent="0.2">
      <c r="A21" s="36">
        <v>3</v>
      </c>
      <c r="B21" s="37" t="s">
        <v>206</v>
      </c>
      <c r="C21" s="58">
        <f t="shared" ref="C21:H21" si="7">SUM(C22:C30)</f>
        <v>0</v>
      </c>
      <c r="D21" s="58">
        <f t="shared" si="7"/>
        <v>0</v>
      </c>
      <c r="E21" s="58">
        <f t="shared" si="7"/>
        <v>0</v>
      </c>
      <c r="F21" s="58">
        <f t="shared" si="7"/>
        <v>0</v>
      </c>
      <c r="G21" s="58">
        <f t="shared" si="7"/>
        <v>0</v>
      </c>
      <c r="H21" s="59">
        <f t="shared" si="7"/>
        <v>0</v>
      </c>
    </row>
    <row r="22" spans="1:8" x14ac:dyDescent="0.2">
      <c r="A22" s="38">
        <v>31</v>
      </c>
      <c r="B22" s="76" t="s">
        <v>82</v>
      </c>
      <c r="C22" s="58">
        <v>0</v>
      </c>
      <c r="D22" s="58">
        <v>0</v>
      </c>
      <c r="E22" s="58">
        <f t="shared" ref="E22:E30" si="8">+C22+D22</f>
        <v>0</v>
      </c>
      <c r="F22" s="58">
        <v>0</v>
      </c>
      <c r="G22" s="58">
        <v>0</v>
      </c>
      <c r="H22" s="59">
        <f t="shared" ref="H22:H30" si="9">+E22-F22</f>
        <v>0</v>
      </c>
    </row>
    <row r="23" spans="1:8" x14ac:dyDescent="0.2">
      <c r="A23" s="38">
        <v>32</v>
      </c>
      <c r="B23" s="76" t="s">
        <v>74</v>
      </c>
      <c r="C23" s="58">
        <v>0</v>
      </c>
      <c r="D23" s="58">
        <v>0</v>
      </c>
      <c r="E23" s="58">
        <f t="shared" si="8"/>
        <v>0</v>
      </c>
      <c r="F23" s="58">
        <v>0</v>
      </c>
      <c r="G23" s="58">
        <v>0</v>
      </c>
      <c r="H23" s="59">
        <f t="shared" si="9"/>
        <v>0</v>
      </c>
    </row>
    <row r="24" spans="1:8" x14ac:dyDescent="0.2">
      <c r="A24" s="38">
        <v>33</v>
      </c>
      <c r="B24" s="76" t="s">
        <v>83</v>
      </c>
      <c r="C24" s="58">
        <v>0</v>
      </c>
      <c r="D24" s="58">
        <v>0</v>
      </c>
      <c r="E24" s="58">
        <f t="shared" si="8"/>
        <v>0</v>
      </c>
      <c r="F24" s="58">
        <v>0</v>
      </c>
      <c r="G24" s="58">
        <v>0</v>
      </c>
      <c r="H24" s="59">
        <f t="shared" si="9"/>
        <v>0</v>
      </c>
    </row>
    <row r="25" spans="1:8" x14ac:dyDescent="0.2">
      <c r="A25" s="38">
        <v>34</v>
      </c>
      <c r="B25" s="76" t="s">
        <v>207</v>
      </c>
      <c r="C25" s="58">
        <v>0</v>
      </c>
      <c r="D25" s="58">
        <v>0</v>
      </c>
      <c r="E25" s="58">
        <f t="shared" si="8"/>
        <v>0</v>
      </c>
      <c r="F25" s="58">
        <v>0</v>
      </c>
      <c r="G25" s="58">
        <v>0</v>
      </c>
      <c r="H25" s="59">
        <f t="shared" si="9"/>
        <v>0</v>
      </c>
    </row>
    <row r="26" spans="1:8" x14ac:dyDescent="0.2">
      <c r="A26" s="38">
        <v>35</v>
      </c>
      <c r="B26" s="76" t="s">
        <v>72</v>
      </c>
      <c r="C26" s="58">
        <v>0</v>
      </c>
      <c r="D26" s="58">
        <v>0</v>
      </c>
      <c r="E26" s="58">
        <f t="shared" si="8"/>
        <v>0</v>
      </c>
      <c r="F26" s="58">
        <v>0</v>
      </c>
      <c r="G26" s="58">
        <v>0</v>
      </c>
      <c r="H26" s="59">
        <f t="shared" si="9"/>
        <v>0</v>
      </c>
    </row>
    <row r="27" spans="1:8" x14ac:dyDescent="0.2">
      <c r="A27" s="38">
        <v>36</v>
      </c>
      <c r="B27" s="76" t="s">
        <v>54</v>
      </c>
      <c r="C27" s="58">
        <v>0</v>
      </c>
      <c r="D27" s="58">
        <v>0</v>
      </c>
      <c r="E27" s="58">
        <f t="shared" si="8"/>
        <v>0</v>
      </c>
      <c r="F27" s="58">
        <v>0</v>
      </c>
      <c r="G27" s="58">
        <v>0</v>
      </c>
      <c r="H27" s="59">
        <f t="shared" si="9"/>
        <v>0</v>
      </c>
    </row>
    <row r="28" spans="1:8" x14ac:dyDescent="0.2">
      <c r="A28" s="38">
        <v>37</v>
      </c>
      <c r="B28" s="76" t="s">
        <v>55</v>
      </c>
      <c r="C28" s="58">
        <v>0</v>
      </c>
      <c r="D28" s="58">
        <v>0</v>
      </c>
      <c r="E28" s="58">
        <f t="shared" si="8"/>
        <v>0</v>
      </c>
      <c r="F28" s="58">
        <v>0</v>
      </c>
      <c r="G28" s="58">
        <v>0</v>
      </c>
      <c r="H28" s="59">
        <f t="shared" si="9"/>
        <v>0</v>
      </c>
    </row>
    <row r="29" spans="1:8" x14ac:dyDescent="0.2">
      <c r="A29" s="38">
        <v>38</v>
      </c>
      <c r="B29" s="76" t="s">
        <v>208</v>
      </c>
      <c r="C29" s="58">
        <v>0</v>
      </c>
      <c r="D29" s="58">
        <v>0</v>
      </c>
      <c r="E29" s="58">
        <f t="shared" si="8"/>
        <v>0</v>
      </c>
      <c r="F29" s="58">
        <v>0</v>
      </c>
      <c r="G29" s="58">
        <v>0</v>
      </c>
      <c r="H29" s="59">
        <f t="shared" si="9"/>
        <v>0</v>
      </c>
    </row>
    <row r="30" spans="1:8" x14ac:dyDescent="0.2">
      <c r="A30" s="38">
        <v>39</v>
      </c>
      <c r="B30" s="76" t="s">
        <v>84</v>
      </c>
      <c r="C30" s="58">
        <v>0</v>
      </c>
      <c r="D30" s="58">
        <v>0</v>
      </c>
      <c r="E30" s="58">
        <f t="shared" si="8"/>
        <v>0</v>
      </c>
      <c r="F30" s="58">
        <v>0</v>
      </c>
      <c r="G30" s="58">
        <v>0</v>
      </c>
      <c r="H30" s="59">
        <f t="shared" si="9"/>
        <v>0</v>
      </c>
    </row>
    <row r="31" spans="1:8" x14ac:dyDescent="0.2">
      <c r="A31" s="36">
        <v>4</v>
      </c>
      <c r="B31" s="37" t="s">
        <v>85</v>
      </c>
      <c r="C31" s="58">
        <f t="shared" ref="C31:H31" si="10">SUM(C32:C35)</f>
        <v>0</v>
      </c>
      <c r="D31" s="58">
        <f t="shared" si="10"/>
        <v>0</v>
      </c>
      <c r="E31" s="58">
        <f t="shared" si="10"/>
        <v>0</v>
      </c>
      <c r="F31" s="58">
        <f t="shared" si="10"/>
        <v>0</v>
      </c>
      <c r="G31" s="58">
        <f t="shared" si="10"/>
        <v>0</v>
      </c>
      <c r="H31" s="59">
        <f t="shared" si="10"/>
        <v>0</v>
      </c>
    </row>
    <row r="32" spans="1:8" x14ac:dyDescent="0.2">
      <c r="A32" s="38">
        <v>41</v>
      </c>
      <c r="B32" s="76" t="s">
        <v>209</v>
      </c>
      <c r="C32" s="58">
        <v>0</v>
      </c>
      <c r="D32" s="58">
        <v>0</v>
      </c>
      <c r="E32" s="58">
        <f>+C32+D32</f>
        <v>0</v>
      </c>
      <c r="F32" s="58">
        <v>0</v>
      </c>
      <c r="G32" s="58">
        <v>0</v>
      </c>
      <c r="H32" s="59">
        <f>+E32-F32</f>
        <v>0</v>
      </c>
    </row>
    <row r="33" spans="1:8" ht="20.399999999999999" x14ac:dyDescent="0.2">
      <c r="A33" s="38">
        <v>42</v>
      </c>
      <c r="B33" s="76" t="s">
        <v>75</v>
      </c>
      <c r="C33" s="58">
        <v>0</v>
      </c>
      <c r="D33" s="58">
        <v>0</v>
      </c>
      <c r="E33" s="58">
        <f>+C33+D33</f>
        <v>0</v>
      </c>
      <c r="F33" s="58">
        <v>0</v>
      </c>
      <c r="G33" s="58">
        <v>0</v>
      </c>
      <c r="H33" s="59">
        <f>+E33-F33</f>
        <v>0</v>
      </c>
    </row>
    <row r="34" spans="1:8" x14ac:dyDescent="0.2">
      <c r="A34" s="38">
        <v>43</v>
      </c>
      <c r="B34" s="76" t="s">
        <v>86</v>
      </c>
      <c r="C34" s="58">
        <v>0</v>
      </c>
      <c r="D34" s="58">
        <v>0</v>
      </c>
      <c r="E34" s="58">
        <f>+C34+D34</f>
        <v>0</v>
      </c>
      <c r="F34" s="58">
        <v>0</v>
      </c>
      <c r="G34" s="58">
        <v>0</v>
      </c>
      <c r="H34" s="59">
        <f>+E34-F34</f>
        <v>0</v>
      </c>
    </row>
    <row r="35" spans="1:8" x14ac:dyDescent="0.2">
      <c r="A35" s="39">
        <v>44</v>
      </c>
      <c r="B35" s="77" t="s">
        <v>56</v>
      </c>
      <c r="C35" s="63">
        <v>0</v>
      </c>
      <c r="D35" s="63">
        <v>0</v>
      </c>
      <c r="E35" s="63">
        <f>+C35+D35</f>
        <v>0</v>
      </c>
      <c r="F35" s="63">
        <v>0</v>
      </c>
      <c r="G35" s="63">
        <v>0</v>
      </c>
      <c r="H35" s="64">
        <f>+E35-F35</f>
        <v>0</v>
      </c>
    </row>
  </sheetData>
  <sheetProtection sheet="1" objects="1" scenarios="1" formatCells="0" formatColumns="0" formatRows="0" autoFilter="0"/>
  <protectedRanges>
    <protectedRange sqref="C3:H3" name="Rango1_2_1"/>
  </protectedRanges>
  <mergeCells count="1">
    <mergeCell ref="A1:H1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51" customWidth="1"/>
    <col min="2" max="16384" width="12" style="51"/>
  </cols>
  <sheetData>
    <row r="1" spans="1:1" x14ac:dyDescent="0.2">
      <c r="A1" s="33" t="s">
        <v>165</v>
      </c>
    </row>
    <row r="2" spans="1:1" x14ac:dyDescent="0.2">
      <c r="A2" s="52" t="s">
        <v>194</v>
      </c>
    </row>
    <row r="3" spans="1:1" x14ac:dyDescent="0.2">
      <c r="A3" s="52" t="s">
        <v>184</v>
      </c>
    </row>
    <row r="4" spans="1:1" x14ac:dyDescent="0.2">
      <c r="A4" s="52" t="s">
        <v>185</v>
      </c>
    </row>
    <row r="5" spans="1:1" x14ac:dyDescent="0.2">
      <c r="A5" s="52" t="s">
        <v>186</v>
      </c>
    </row>
    <row r="6" spans="1:1" ht="20.399999999999999" x14ac:dyDescent="0.2">
      <c r="A6" s="52" t="s">
        <v>187</v>
      </c>
    </row>
    <row r="7" spans="1:1" ht="30.6" x14ac:dyDescent="0.2">
      <c r="A7" s="52" t="s">
        <v>189</v>
      </c>
    </row>
    <row r="8" spans="1:1" ht="20.399999999999999" x14ac:dyDescent="0.2">
      <c r="A8" s="52" t="s">
        <v>191</v>
      </c>
    </row>
    <row r="9" spans="1:1" x14ac:dyDescent="0.2">
      <c r="A9" s="52" t="s">
        <v>192</v>
      </c>
    </row>
    <row r="10" spans="1:1" x14ac:dyDescent="0.2">
      <c r="A10" s="52"/>
    </row>
    <row r="11" spans="1:1" x14ac:dyDescent="0.2">
      <c r="A11" s="34" t="s">
        <v>166</v>
      </c>
    </row>
    <row r="12" spans="1:1" x14ac:dyDescent="0.2">
      <c r="A12" s="52" t="s">
        <v>167</v>
      </c>
    </row>
    <row r="13" spans="1:1" ht="11.25" customHeight="1" x14ac:dyDescent="0.2">
      <c r="A13" s="52"/>
    </row>
    <row r="14" spans="1:1" x14ac:dyDescent="0.2">
      <c r="A14" s="34" t="s">
        <v>169</v>
      </c>
    </row>
    <row r="15" spans="1:1" x14ac:dyDescent="0.2">
      <c r="A15" s="52" t="s">
        <v>170</v>
      </c>
    </row>
    <row r="16" spans="1:1" x14ac:dyDescent="0.2">
      <c r="A16" s="52"/>
    </row>
    <row r="17" spans="1:1" x14ac:dyDescent="0.2">
      <c r="A17" s="34" t="s">
        <v>168</v>
      </c>
    </row>
    <row r="18" spans="1:1" ht="39.9" customHeight="1" x14ac:dyDescent="0.2">
      <c r="A18" s="53" t="s">
        <v>173</v>
      </c>
    </row>
  </sheetData>
  <sheetProtection sheet="1" objects="1" scenarios="1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2017-03-30T22:13:31Z</cp:lastPrinted>
  <dcterms:created xsi:type="dcterms:W3CDTF">2014-02-10T03:37:14Z</dcterms:created>
  <dcterms:modified xsi:type="dcterms:W3CDTF">2018-02-16T18:06:16Z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